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4025\Desktop\"/>
    </mc:Choice>
  </mc:AlternateContent>
  <bookViews>
    <workbookView xWindow="0" yWindow="0" windowWidth="28800" windowHeight="12900"/>
  </bookViews>
  <sheets>
    <sheet name="相談シート" sheetId="1" r:id="rId1"/>
    <sheet name="チェックシート" sheetId="2" state="hidden" r:id="rId2"/>
    <sheet name="回答書" sheetId="3" state="hidden" r:id="rId3"/>
    <sheet name="回答書 (送付用)" sheetId="4" state="hidden" r:id="rId4"/>
    <sheet name="金利推移表" sheetId="5" state="hidden" r:id="rId5"/>
  </sheets>
  <definedNames>
    <definedName name="_xlnm.Print_Area" localSheetId="2">回答書!$A$1:$AE$51</definedName>
    <definedName name="_xlnm.Print_Area" localSheetId="3">'回答書 (送付用)'!$A$1:$AC$47</definedName>
    <definedName name="_xlnm.Print_Area" localSheetId="0">相談シート!$A$1:$AB$66</definedName>
    <definedName name="Z_3B0C6FD2_4B02_4C1F_8EE2_BC1E44BD0F26_.wvu.PrintArea" localSheetId="2" hidden="1">回答書!$A$1:$AE$51</definedName>
    <definedName name="Z_3B0C6FD2_4B02_4C1F_8EE2_BC1E44BD0F26_.wvu.PrintArea" localSheetId="3" hidden="1">'回答書 (送付用)'!$A$1:$AC$47</definedName>
    <definedName name="Z_3B0C6FD2_4B02_4C1F_8EE2_BC1E44BD0F26_.wvu.Rows" localSheetId="2" hidden="1">回答書!$6:$6,回答書!$9:$9</definedName>
    <definedName name="Z_3B0C6FD2_4B02_4C1F_8EE2_BC1E44BD0F26_.wvu.Rows" localSheetId="3" hidden="1">'回答書 (送付用)'!$6:$6,'回答書 (送付用)'!$9:$9</definedName>
    <definedName name="金利">チェックシート!$C$15</definedName>
  </definedNames>
  <calcPr calcId="162913"/>
  <customWorkbookViews>
    <customWorkbookView name="202016 - 個人用ビュー" guid="{3B0C6FD2-4B02-4C1F-8EE2-BC1E44BD0F26}" mergeInterval="0" personalView="1" maximized="1" xWindow="-8" yWindow="-8" windowWidth="1382" windowHeight="754" activeSheetId="1"/>
  </customWorkbookViews>
</workbook>
</file>

<file path=xl/calcChain.xml><?xml version="1.0" encoding="utf-8"?>
<calcChain xmlns="http://schemas.openxmlformats.org/spreadsheetml/2006/main">
  <c r="I59" i="1" l="1"/>
  <c r="S35" i="1" l="1"/>
  <c r="K35" i="1"/>
  <c r="D23" i="4" l="1"/>
  <c r="D22" i="4"/>
  <c r="T2" i="4"/>
  <c r="B4" i="4"/>
  <c r="AJ41" i="2"/>
  <c r="AB44" i="2" s="1"/>
  <c r="C33" i="4"/>
  <c r="A8" i="4"/>
  <c r="P35" i="2"/>
  <c r="Z12" i="2"/>
  <c r="P23" i="3" s="1"/>
  <c r="P23" i="4" s="1"/>
  <c r="Z11" i="2"/>
  <c r="L22" i="3" s="1"/>
  <c r="K5" i="2"/>
  <c r="D25" i="4"/>
  <c r="D29" i="4"/>
  <c r="M17" i="2"/>
  <c r="M18" i="2"/>
  <c r="AB3" i="2"/>
  <c r="X22" i="3" s="1"/>
  <c r="X22" i="4" s="1"/>
  <c r="P5" i="2"/>
  <c r="AF23" i="2"/>
  <c r="X25" i="3"/>
  <c r="X25" i="4" s="1"/>
  <c r="F11" i="2"/>
  <c r="F10" i="2" s="1"/>
  <c r="T27" i="3" s="1"/>
  <c r="T27" i="4" s="1"/>
  <c r="T26" i="3"/>
  <c r="T26" i="4" s="1"/>
  <c r="T25" i="3"/>
  <c r="T25" i="4" s="1"/>
  <c r="AB32" i="2"/>
  <c r="P32" i="2" s="1"/>
  <c r="AB21" i="2"/>
  <c r="P29" i="2" s="1"/>
  <c r="F16" i="2"/>
  <c r="P28" i="2" s="1"/>
  <c r="J18" i="3"/>
  <c r="I18" i="4" s="1"/>
  <c r="W3" i="4"/>
  <c r="W3" i="3"/>
  <c r="F25" i="2"/>
  <c r="F26" i="2"/>
  <c r="F27" i="2"/>
  <c r="F28" i="2"/>
  <c r="AB22" i="2"/>
  <c r="F45" i="2"/>
  <c r="K8" i="2"/>
  <c r="P25" i="2"/>
  <c r="P6" i="2"/>
  <c r="K6" i="2"/>
  <c r="K7" i="2"/>
  <c r="P7" i="2"/>
  <c r="P26" i="2"/>
  <c r="U26" i="2"/>
  <c r="X24" i="3" l="1"/>
  <c r="X24" i="4" s="1"/>
  <c r="P30" i="2"/>
  <c r="F41" i="2"/>
  <c r="AB42" i="2"/>
  <c r="T28" i="3"/>
  <c r="T28" i="4" s="1"/>
  <c r="X23" i="3"/>
  <c r="X23" i="4" s="1"/>
  <c r="P31" i="2"/>
  <c r="AB12" i="2"/>
  <c r="AF7" i="2" s="1"/>
  <c r="P24" i="3"/>
  <c r="P24" i="4" s="1"/>
  <c r="P22" i="3"/>
  <c r="P22" i="4" s="1"/>
  <c r="P24" i="2"/>
  <c r="M16" i="2"/>
  <c r="M19" i="2" s="1"/>
  <c r="P27" i="2" s="1"/>
  <c r="F24" i="2"/>
  <c r="F36" i="2" s="1"/>
  <c r="T22" i="3"/>
  <c r="T22" i="4" s="1"/>
  <c r="L22" i="4"/>
  <c r="AB43" i="2"/>
  <c r="F17" i="2"/>
  <c r="F18" i="2" s="1"/>
  <c r="K14" i="2" s="1"/>
  <c r="L24" i="3"/>
  <c r="F46" i="2"/>
  <c r="F47" i="2" s="1"/>
  <c r="AF9" i="2"/>
  <c r="AB11" i="2"/>
  <c r="AF5" i="2" s="1"/>
  <c r="L23" i="3"/>
  <c r="AF8" i="2" l="1"/>
  <c r="F42" i="2"/>
  <c r="F43" i="2" s="1"/>
  <c r="K39" i="2" s="1"/>
  <c r="P36" i="2"/>
  <c r="K21" i="2" s="1"/>
  <c r="T24" i="3"/>
  <c r="T24" i="4" s="1"/>
  <c r="L24" i="4"/>
  <c r="AB26" i="2"/>
  <c r="AB25" i="2"/>
  <c r="L23" i="4"/>
  <c r="T23" i="3"/>
  <c r="T23" i="4" s="1"/>
  <c r="P37" i="2" l="1"/>
</calcChain>
</file>

<file path=xl/comments1.xml><?xml version="1.0" encoding="utf-8"?>
<comments xmlns="http://schemas.openxmlformats.org/spreadsheetml/2006/main">
  <authors>
    <author>住宅金融公庫</author>
  </authors>
  <commentList>
    <comment ref="AB25" authorId="0" shapeId="0">
      <text>
        <r>
          <rPr>
            <sz val="9"/>
            <color indexed="81"/>
            <rFont val="ＭＳ Ｐゴシック"/>
            <family val="3"/>
            <charset val="128"/>
          </rPr>
          <t>19以下ならOK</t>
        </r>
      </text>
    </comment>
    <comment ref="AB26" authorId="0" shapeId="0">
      <text>
        <r>
          <rPr>
            <sz val="9"/>
            <color indexed="81"/>
            <rFont val="ＭＳ Ｐゴシック"/>
            <family val="3"/>
            <charset val="128"/>
          </rPr>
          <t>80％以下ならOK</t>
        </r>
      </text>
    </comment>
    <comment ref="AB29" authorId="0" shapeId="0">
      <text>
        <r>
          <rPr>
            <sz val="9"/>
            <color indexed="81"/>
            <rFont val="ＭＳ Ｐゴシック"/>
            <family val="3"/>
            <charset val="128"/>
          </rPr>
          <t>85％の地域
東京･神奈川･千葉･埼玉
80％の地域
茨城･静岡
75％の地域
山梨</t>
        </r>
      </text>
    </comment>
    <comment ref="AB30" authorId="0" shapeId="0">
      <text>
        <r>
          <rPr>
            <sz val="9"/>
            <color indexed="81"/>
            <rFont val="ＭＳ Ｐゴシック"/>
            <family val="3"/>
            <charset val="128"/>
          </rPr>
          <t>原則住宅と同じ
台数が戸数未満→
100％も可</t>
        </r>
      </text>
    </comment>
    <comment ref="AB31" authorId="0" shapeId="0">
      <text>
        <r>
          <rPr>
            <sz val="9"/>
            <color indexed="81"/>
            <rFont val="ＭＳ Ｐゴシック"/>
            <family val="3"/>
            <charset val="128"/>
          </rPr>
          <t>原則50％
需要薄→0％
需要強かつ入居予定あり→80％</t>
        </r>
      </text>
    </comment>
    <comment ref="AB32" authorId="0" shapeId="0">
      <text>
        <r>
          <rPr>
            <sz val="9"/>
            <color indexed="81"/>
            <rFont val="ＭＳ Ｐゴシック"/>
            <family val="3"/>
            <charset val="128"/>
          </rPr>
          <t>耐火構造→「1」
準耐火構造→「2」</t>
        </r>
      </text>
    </comment>
    <comment ref="AB33" authorId="0" shapeId="0">
      <text>
        <r>
          <rPr>
            <sz val="9"/>
            <color indexed="81"/>
            <rFont val="ＭＳ Ｐゴシック"/>
            <family val="3"/>
            <charset val="128"/>
          </rPr>
          <t>重点エリア内→「1」
重点エリア外→「0」
※重点エリア
･以下の駅より60分圏内
　山手線各駅･横浜駅
･以下の駅より30分圏内
　水戸駅･つくばセンター駅
　大宮駅･熊谷駅･千葉駅
　静岡駅･沼津駅･富士駅
　浜松駅</t>
        </r>
      </text>
    </comment>
  </commentList>
</comments>
</file>

<file path=xl/sharedStrings.xml><?xml version="1.0" encoding="utf-8"?>
<sst xmlns="http://schemas.openxmlformats.org/spreadsheetml/2006/main" count="274" uniqueCount="217">
  <si>
    <t>千円</t>
    <rPh sb="0" eb="2">
      <t>センエン</t>
    </rPh>
    <phoneticPr fontId="3"/>
  </si>
  <si>
    <t>階数</t>
    <rPh sb="0" eb="2">
      <t>カイスウ</t>
    </rPh>
    <phoneticPr fontId="3"/>
  </si>
  <si>
    <t>階</t>
    <rPh sb="0" eb="1">
      <t>カイ</t>
    </rPh>
    <phoneticPr fontId="3"/>
  </si>
  <si>
    <t>戸数</t>
    <rPh sb="0" eb="2">
      <t>コスウ</t>
    </rPh>
    <phoneticPr fontId="3"/>
  </si>
  <si>
    <t>戸</t>
    <rPh sb="0" eb="1">
      <t>コ</t>
    </rPh>
    <phoneticPr fontId="3"/>
  </si>
  <si>
    <t>合計</t>
    <rPh sb="0" eb="2">
      <t>ゴウケイ</t>
    </rPh>
    <phoneticPr fontId="3"/>
  </si>
  <si>
    <t>専有面積</t>
    <rPh sb="0" eb="2">
      <t>センユウ</t>
    </rPh>
    <rPh sb="2" eb="4">
      <t>メンセキ</t>
    </rPh>
    <phoneticPr fontId="3"/>
  </si>
  <si>
    <t>駐車場台数</t>
    <rPh sb="0" eb="3">
      <t>チュウシャジョウ</t>
    </rPh>
    <rPh sb="3" eb="5">
      <t>ダイスウ</t>
    </rPh>
    <phoneticPr fontId="3"/>
  </si>
  <si>
    <t>賃貸用</t>
    <rPh sb="0" eb="3">
      <t>チンタイヨウ</t>
    </rPh>
    <phoneticPr fontId="3"/>
  </si>
  <si>
    <t>台</t>
    <rPh sb="0" eb="1">
      <t>ダイ</t>
    </rPh>
    <phoneticPr fontId="3"/>
  </si>
  <si>
    <t>自己用</t>
    <rPh sb="0" eb="2">
      <t>ジコ</t>
    </rPh>
    <rPh sb="2" eb="3">
      <t>ヨウ</t>
    </rPh>
    <phoneticPr fontId="3"/>
  </si>
  <si>
    <t>住宅賃料合計</t>
    <rPh sb="0" eb="2">
      <t>ジュウタク</t>
    </rPh>
    <rPh sb="2" eb="4">
      <t>チンリョウ</t>
    </rPh>
    <rPh sb="4" eb="6">
      <t>ゴウケイ</t>
    </rPh>
    <phoneticPr fontId="3"/>
  </si>
  <si>
    <r>
      <t>駐車場料金</t>
    </r>
    <r>
      <rPr>
        <sz val="9"/>
        <rFont val="HG丸ｺﾞｼｯｸM-PRO"/>
        <family val="3"/>
        <charset val="128"/>
      </rPr>
      <t>(1台あたり)</t>
    </r>
    <rPh sb="0" eb="3">
      <t>チュウシャジョウ</t>
    </rPh>
    <rPh sb="3" eb="5">
      <t>リョウキン</t>
    </rPh>
    <rPh sb="7" eb="8">
      <t>ダイ</t>
    </rPh>
    <phoneticPr fontId="3"/>
  </si>
  <si>
    <r>
      <t>千円</t>
    </r>
    <r>
      <rPr>
        <sz val="9"/>
        <rFont val="HG丸ｺﾞｼｯｸM-PRO"/>
        <family val="3"/>
        <charset val="128"/>
      </rPr>
      <t>※共益費含まず</t>
    </r>
    <rPh sb="0" eb="2">
      <t>センエン</t>
    </rPh>
    <rPh sb="3" eb="6">
      <t>キョウエキヒ</t>
    </rPh>
    <rPh sb="6" eb="7">
      <t>フク</t>
    </rPh>
    <phoneticPr fontId="3"/>
  </si>
  <si>
    <t>建設費</t>
    <rPh sb="0" eb="3">
      <t>ケンセツヒ</t>
    </rPh>
    <phoneticPr fontId="3"/>
  </si>
  <si>
    <t>設計料</t>
    <rPh sb="0" eb="3">
      <t>セッケイリョウ</t>
    </rPh>
    <phoneticPr fontId="3"/>
  </si>
  <si>
    <t>解体費</t>
    <rPh sb="0" eb="2">
      <t>カイタイ</t>
    </rPh>
    <rPh sb="2" eb="3">
      <t>ヒ</t>
    </rPh>
    <phoneticPr fontId="3"/>
  </si>
  <si>
    <r>
      <t>諸経費</t>
    </r>
    <r>
      <rPr>
        <sz val="9"/>
        <rFont val="HG丸ｺﾞｼｯｸM-PRO"/>
        <family val="3"/>
        <charset val="128"/>
      </rPr>
      <t>※</t>
    </r>
    <rPh sb="0" eb="3">
      <t>ショケイヒ</t>
    </rPh>
    <phoneticPr fontId="3"/>
  </si>
  <si>
    <t>返済期間</t>
    <rPh sb="0" eb="2">
      <t>ヘンサイ</t>
    </rPh>
    <rPh sb="2" eb="4">
      <t>キカン</t>
    </rPh>
    <phoneticPr fontId="3"/>
  </si>
  <si>
    <r>
      <t>年</t>
    </r>
    <r>
      <rPr>
        <sz val="9"/>
        <rFont val="HG丸ｺﾞｼｯｸM-PRO"/>
        <family val="3"/>
        <charset val="128"/>
      </rPr>
      <t>(最長35年)</t>
    </r>
    <rPh sb="0" eb="1">
      <t>ネン</t>
    </rPh>
    <phoneticPr fontId="3"/>
  </si>
  <si>
    <t>当初15年固定</t>
    <rPh sb="0" eb="2">
      <t>トウショ</t>
    </rPh>
    <rPh sb="4" eb="5">
      <t>ネン</t>
    </rPh>
    <rPh sb="5" eb="7">
      <t>コテイ</t>
    </rPh>
    <phoneticPr fontId="3"/>
  </si>
  <si>
    <t>様</t>
    <rPh sb="0" eb="1">
      <t>サマ</t>
    </rPh>
    <phoneticPr fontId="3"/>
  </si>
  <si>
    <t>ご相談結果回答書</t>
    <rPh sb="1" eb="3">
      <t>ソウダン</t>
    </rPh>
    <rPh sb="3" eb="5">
      <t>ケッカ</t>
    </rPh>
    <rPh sb="5" eb="8">
      <t>カイトウショ</t>
    </rPh>
    <phoneticPr fontId="3"/>
  </si>
  <si>
    <t>融資メニュー</t>
    <rPh sb="0" eb="2">
      <t>ユウシ</t>
    </rPh>
    <phoneticPr fontId="3"/>
  </si>
  <si>
    <t>まちづくり融資</t>
    <rPh sb="5" eb="7">
      <t>ユウシ</t>
    </rPh>
    <phoneticPr fontId="3"/>
  </si>
  <si>
    <t>当初15年固定型</t>
    <rPh sb="0" eb="2">
      <t>トウショ</t>
    </rPh>
    <rPh sb="4" eb="5">
      <t>ネン</t>
    </rPh>
    <rPh sb="5" eb="8">
      <t>コテイガタ</t>
    </rPh>
    <phoneticPr fontId="3"/>
  </si>
  <si>
    <t>補助金</t>
    <rPh sb="0" eb="3">
      <t>ホジョキン</t>
    </rPh>
    <phoneticPr fontId="3"/>
  </si>
  <si>
    <t>自己資金</t>
    <rPh sb="0" eb="2">
      <t>ジコ</t>
    </rPh>
    <rPh sb="2" eb="4">
      <t>シキン</t>
    </rPh>
    <phoneticPr fontId="3"/>
  </si>
  <si>
    <t>総事業費</t>
    <rPh sb="0" eb="1">
      <t>ソウ</t>
    </rPh>
    <rPh sb="1" eb="4">
      <t>ジギョウヒ</t>
    </rPh>
    <phoneticPr fontId="3"/>
  </si>
  <si>
    <t>その他借入※</t>
    <rPh sb="2" eb="3">
      <t>タ</t>
    </rPh>
    <rPh sb="3" eb="5">
      <t>カリイレ</t>
    </rPh>
    <phoneticPr fontId="3"/>
  </si>
  <si>
    <t>融資額(千円)</t>
    <rPh sb="0" eb="3">
      <t>ユウシガク</t>
    </rPh>
    <rPh sb="4" eb="6">
      <t>センエン</t>
    </rPh>
    <phoneticPr fontId="3"/>
  </si>
  <si>
    <t>返済期間(年)</t>
    <rPh sb="0" eb="2">
      <t>ヘンサイ</t>
    </rPh>
    <rPh sb="2" eb="4">
      <t>キカン</t>
    </rPh>
    <rPh sb="5" eb="6">
      <t>ネン</t>
    </rPh>
    <phoneticPr fontId="3"/>
  </si>
  <si>
    <t>＜試算結果＞</t>
    <rPh sb="1" eb="3">
      <t>シサン</t>
    </rPh>
    <rPh sb="3" eb="5">
      <t>ケッカ</t>
    </rPh>
    <phoneticPr fontId="3"/>
  </si>
  <si>
    <t>＜特記事項＞</t>
    <rPh sb="1" eb="3">
      <t>トッキ</t>
    </rPh>
    <rPh sb="3" eb="5">
      <t>ジコウ</t>
    </rPh>
    <phoneticPr fontId="3"/>
  </si>
  <si>
    <t>全期間固定</t>
    <rPh sb="0" eb="3">
      <t>ゼンキカン</t>
    </rPh>
    <rPh sb="3" eb="5">
      <t>コテイ</t>
    </rPh>
    <phoneticPr fontId="3"/>
  </si>
  <si>
    <t>千円/台</t>
    <rPh sb="0" eb="2">
      <t>センエン</t>
    </rPh>
    <rPh sb="3" eb="4">
      <t>ダイ</t>
    </rPh>
    <phoneticPr fontId="3"/>
  </si>
  <si>
    <t>機構融資</t>
    <rPh sb="0" eb="2">
      <t>キコウ</t>
    </rPh>
    <rPh sb="2" eb="4">
      <t>ユウシ</t>
    </rPh>
    <phoneticPr fontId="3"/>
  </si>
  <si>
    <t>その他借入</t>
    <rPh sb="2" eb="3">
      <t>タ</t>
    </rPh>
    <rPh sb="3" eb="5">
      <t>カリイレ</t>
    </rPh>
    <phoneticPr fontId="3"/>
  </si>
  <si>
    <t>審査金利</t>
    <rPh sb="0" eb="2">
      <t>シンサ</t>
    </rPh>
    <rPh sb="2" eb="4">
      <t>キンリ</t>
    </rPh>
    <phoneticPr fontId="3"/>
  </si>
  <si>
    <t>まちづくり</t>
    <phoneticPr fontId="3"/>
  </si>
  <si>
    <t>金額(千円)</t>
    <rPh sb="0" eb="1">
      <t>キン</t>
    </rPh>
    <rPh sb="1" eb="2">
      <t>ガク</t>
    </rPh>
    <rPh sb="3" eb="5">
      <t>センエン</t>
    </rPh>
    <phoneticPr fontId="3"/>
  </si>
  <si>
    <t>返済月額(円)</t>
    <rPh sb="0" eb="2">
      <t>ヘンサイ</t>
    </rPh>
    <rPh sb="2" eb="4">
      <t>ゲツガク</t>
    </rPh>
    <rPh sb="5" eb="6">
      <t>エン</t>
    </rPh>
    <phoneticPr fontId="3"/>
  </si>
  <si>
    <t>建物価格</t>
    <rPh sb="0" eb="2">
      <t>タテモノ</t>
    </rPh>
    <rPh sb="2" eb="4">
      <t>カカク</t>
    </rPh>
    <phoneticPr fontId="3"/>
  </si>
  <si>
    <t>構造</t>
    <rPh sb="0" eb="2">
      <t>コウゾウ</t>
    </rPh>
    <phoneticPr fontId="3"/>
  </si>
  <si>
    <t>土地評価</t>
    <rPh sb="0" eb="2">
      <t>トチ</t>
    </rPh>
    <rPh sb="2" eb="4">
      <t>ヒョウカ</t>
    </rPh>
    <phoneticPr fontId="3"/>
  </si>
  <si>
    <t>建物評価</t>
    <rPh sb="0" eb="2">
      <t>タテモノ</t>
    </rPh>
    <rPh sb="2" eb="4">
      <t>ヒョウカ</t>
    </rPh>
    <phoneticPr fontId="3"/>
  </si>
  <si>
    <t>奥行補正</t>
    <rPh sb="0" eb="2">
      <t>オクユ</t>
    </rPh>
    <rPh sb="2" eb="4">
      <t>ホセイ</t>
    </rPh>
    <phoneticPr fontId="3"/>
  </si>
  <si>
    <t>＜敷地＞</t>
    <rPh sb="1" eb="3">
      <t>シキチ</t>
    </rPh>
    <phoneticPr fontId="3"/>
  </si>
  <si>
    <t>＜建物＞</t>
    <rPh sb="1" eb="3">
      <t>タテモノ</t>
    </rPh>
    <phoneticPr fontId="3"/>
  </si>
  <si>
    <t>収入項目</t>
    <rPh sb="0" eb="2">
      <t>シュウニュウ</t>
    </rPh>
    <rPh sb="2" eb="4">
      <t>コウモク</t>
    </rPh>
    <phoneticPr fontId="3"/>
  </si>
  <si>
    <t>月額(千円)</t>
    <rPh sb="0" eb="2">
      <t>ゲツガク</t>
    </rPh>
    <rPh sb="3" eb="5">
      <t>センエン</t>
    </rPh>
    <phoneticPr fontId="3"/>
  </si>
  <si>
    <t>支出項目</t>
    <rPh sb="0" eb="2">
      <t>シシュツ</t>
    </rPh>
    <rPh sb="2" eb="4">
      <t>コウモク</t>
    </rPh>
    <phoneticPr fontId="3"/>
  </si>
  <si>
    <t>家賃収入</t>
    <rPh sb="0" eb="2">
      <t>ヤチン</t>
    </rPh>
    <rPh sb="2" eb="4">
      <t>シュウニュウ</t>
    </rPh>
    <phoneticPr fontId="3"/>
  </si>
  <si>
    <t>駐車場収入</t>
    <rPh sb="0" eb="3">
      <t>チュウシャジョウ</t>
    </rPh>
    <rPh sb="3" eb="5">
      <t>シュウニュウ</t>
    </rPh>
    <phoneticPr fontId="3"/>
  </si>
  <si>
    <t>店舗･事務所収入</t>
    <rPh sb="0" eb="2">
      <t>テンポ</t>
    </rPh>
    <rPh sb="3" eb="6">
      <t>ジムショ</t>
    </rPh>
    <rPh sb="6" eb="8">
      <t>シュウニュウ</t>
    </rPh>
    <phoneticPr fontId="3"/>
  </si>
  <si>
    <t>機構返済額</t>
    <rPh sb="0" eb="2">
      <t>キコウ</t>
    </rPh>
    <rPh sb="2" eb="5">
      <t>ヘンサイガク</t>
    </rPh>
    <phoneticPr fontId="3"/>
  </si>
  <si>
    <t>その他返済額</t>
    <rPh sb="2" eb="3">
      <t>タ</t>
    </rPh>
    <rPh sb="3" eb="6">
      <t>ヘンサイガク</t>
    </rPh>
    <phoneticPr fontId="3"/>
  </si>
  <si>
    <t>維持費</t>
    <rPh sb="0" eb="3">
      <t>イジヒ</t>
    </rPh>
    <phoneticPr fontId="3"/>
  </si>
  <si>
    <t>管理費</t>
    <rPh sb="0" eb="3">
      <t>カンリヒ</t>
    </rPh>
    <phoneticPr fontId="3"/>
  </si>
  <si>
    <t>固定資産税(土地)</t>
    <rPh sb="0" eb="2">
      <t>コテイ</t>
    </rPh>
    <rPh sb="2" eb="5">
      <t>シサンゼイ</t>
    </rPh>
    <rPh sb="6" eb="8">
      <t>トチ</t>
    </rPh>
    <phoneticPr fontId="3"/>
  </si>
  <si>
    <t>固定資産税(建物)</t>
    <rPh sb="0" eb="2">
      <t>コテイ</t>
    </rPh>
    <rPh sb="2" eb="5">
      <t>シサンゼイ</t>
    </rPh>
    <rPh sb="6" eb="8">
      <t>タテモノ</t>
    </rPh>
    <phoneticPr fontId="3"/>
  </si>
  <si>
    <t>都市計画税(土地)</t>
    <rPh sb="0" eb="2">
      <t>トシ</t>
    </rPh>
    <rPh sb="2" eb="4">
      <t>ケイカク</t>
    </rPh>
    <rPh sb="4" eb="5">
      <t>ゼイ</t>
    </rPh>
    <rPh sb="6" eb="8">
      <t>トチ</t>
    </rPh>
    <phoneticPr fontId="3"/>
  </si>
  <si>
    <t>都市計画税(建物)</t>
    <rPh sb="0" eb="2">
      <t>トシ</t>
    </rPh>
    <rPh sb="2" eb="4">
      <t>ケイカク</t>
    </rPh>
    <rPh sb="4" eb="5">
      <t>ゼイ</t>
    </rPh>
    <rPh sb="6" eb="8">
      <t>タテモノ</t>
    </rPh>
    <phoneticPr fontId="3"/>
  </si>
  <si>
    <t>火災保険料</t>
    <rPh sb="0" eb="2">
      <t>カサイ</t>
    </rPh>
    <rPh sb="2" eb="5">
      <t>ホケンリョウ</t>
    </rPh>
    <phoneticPr fontId="3"/>
  </si>
  <si>
    <t>地代</t>
    <rPh sb="0" eb="2">
      <t>チダイ</t>
    </rPh>
    <phoneticPr fontId="3"/>
  </si>
  <si>
    <t>計</t>
    <rPh sb="0" eb="1">
      <t>ケイ</t>
    </rPh>
    <phoneticPr fontId="3"/>
  </si>
  <si>
    <t>＜入居率＞</t>
    <rPh sb="1" eb="3">
      <t>ニュウキョ</t>
    </rPh>
    <rPh sb="3" eb="4">
      <t>リツ</t>
    </rPh>
    <phoneticPr fontId="3"/>
  </si>
  <si>
    <t>住宅</t>
    <rPh sb="0" eb="2">
      <t>ジュウタク</t>
    </rPh>
    <phoneticPr fontId="3"/>
  </si>
  <si>
    <t>駐車場</t>
    <rPh sb="0" eb="3">
      <t>チュウシャジョウ</t>
    </rPh>
    <phoneticPr fontId="3"/>
  </si>
  <si>
    <t>店舗･事務所</t>
    <rPh sb="0" eb="2">
      <t>テンポ</t>
    </rPh>
    <rPh sb="3" eb="6">
      <t>ジムショ</t>
    </rPh>
    <phoneticPr fontId="3"/>
  </si>
  <si>
    <t>(参考)事業費判定</t>
    <rPh sb="1" eb="3">
      <t>サンコウ</t>
    </rPh>
    <rPh sb="4" eb="7">
      <t>ジギョウヒ</t>
    </rPh>
    <rPh sb="7" eb="9">
      <t>ハンテイ</t>
    </rPh>
    <phoneticPr fontId="3"/>
  </si>
  <si>
    <t>標準建設費</t>
    <rPh sb="0" eb="2">
      <t>ヒョウジュン</t>
    </rPh>
    <rPh sb="2" eb="5">
      <t>ケンセツヒ</t>
    </rPh>
    <phoneticPr fontId="3"/>
  </si>
  <si>
    <t>標建倍率</t>
    <rPh sb="0" eb="1">
      <t>ヒョウ</t>
    </rPh>
    <rPh sb="1" eb="2">
      <t>ケン</t>
    </rPh>
    <rPh sb="2" eb="4">
      <t>バイリツ</t>
    </rPh>
    <phoneticPr fontId="3"/>
  </si>
  <si>
    <t>1、資金計画</t>
    <rPh sb="2" eb="4">
      <t>シキン</t>
    </rPh>
    <rPh sb="4" eb="6">
      <t>ケイカク</t>
    </rPh>
    <phoneticPr fontId="3"/>
  </si>
  <si>
    <t>民間金利</t>
    <rPh sb="0" eb="2">
      <t>ミンカン</t>
    </rPh>
    <rPh sb="2" eb="4">
      <t>キンリ</t>
    </rPh>
    <phoneticPr fontId="3"/>
  </si>
  <si>
    <t>2、担保判定</t>
    <rPh sb="2" eb="4">
      <t>タンポ</t>
    </rPh>
    <rPh sb="4" eb="6">
      <t>ハンテイ</t>
    </rPh>
    <phoneticPr fontId="3"/>
  </si>
  <si>
    <t>全期間</t>
    <rPh sb="0" eb="3">
      <t>ゼンキカン</t>
    </rPh>
    <phoneticPr fontId="3"/>
  </si>
  <si>
    <t>当初15年</t>
    <rPh sb="0" eb="2">
      <t>トウショ</t>
    </rPh>
    <rPh sb="4" eb="5">
      <t>ネン</t>
    </rPh>
    <phoneticPr fontId="3"/>
  </si>
  <si>
    <t>審査金利(30超)</t>
    <rPh sb="0" eb="2">
      <t>シンサ</t>
    </rPh>
    <rPh sb="2" eb="4">
      <t>キンリ</t>
    </rPh>
    <rPh sb="7" eb="8">
      <t>チョウ</t>
    </rPh>
    <phoneticPr fontId="3"/>
  </si>
  <si>
    <t>審査金利(30以下)</t>
    <rPh sb="0" eb="2">
      <t>シンサ</t>
    </rPh>
    <rPh sb="2" eb="4">
      <t>キンリ</t>
    </rPh>
    <rPh sb="7" eb="9">
      <t>イカ</t>
    </rPh>
    <phoneticPr fontId="3"/>
  </si>
  <si>
    <t>＜機構融資＞</t>
    <rPh sb="1" eb="3">
      <t>キコウ</t>
    </rPh>
    <rPh sb="3" eb="5">
      <t>ユウシ</t>
    </rPh>
    <phoneticPr fontId="3"/>
  </si>
  <si>
    <t>○全期間固定</t>
    <rPh sb="1" eb="4">
      <t>ゼンキカン</t>
    </rPh>
    <rPh sb="4" eb="6">
      <t>コテイ</t>
    </rPh>
    <phoneticPr fontId="3"/>
  </si>
  <si>
    <t>○当初15年固定</t>
    <rPh sb="1" eb="3">
      <t>トウショ</t>
    </rPh>
    <rPh sb="5" eb="6">
      <t>ネン</t>
    </rPh>
    <rPh sb="6" eb="8">
      <t>コテイ</t>
    </rPh>
    <phoneticPr fontId="3"/>
  </si>
  <si>
    <t>○金利ミックス</t>
    <rPh sb="1" eb="3">
      <t>キンリ</t>
    </rPh>
    <phoneticPr fontId="3"/>
  </si>
  <si>
    <t>&lt;その他借入＞</t>
    <rPh sb="3" eb="4">
      <t>タ</t>
    </rPh>
    <rPh sb="4" eb="6">
      <t>カリイレ</t>
    </rPh>
    <phoneticPr fontId="3"/>
  </si>
  <si>
    <t>3、収支判定</t>
    <rPh sb="2" eb="4">
      <t>シュウシ</t>
    </rPh>
    <rPh sb="4" eb="6">
      <t>ハンテイ</t>
    </rPh>
    <phoneticPr fontId="3"/>
  </si>
  <si>
    <t>重点エリア</t>
    <rPh sb="0" eb="2">
      <t>ジュウテン</t>
    </rPh>
    <phoneticPr fontId="3"/>
  </si>
  <si>
    <t>収益性</t>
    <rPh sb="0" eb="3">
      <t>シュウエキセイ</t>
    </rPh>
    <phoneticPr fontId="3"/>
  </si>
  <si>
    <t>安全性</t>
    <rPh sb="0" eb="3">
      <t>アンゼンセイ</t>
    </rPh>
    <phoneticPr fontId="3"/>
  </si>
  <si>
    <t>判定</t>
    <rPh sb="0" eb="2">
      <t>ハンテイ</t>
    </rPh>
    <phoneticPr fontId="3"/>
  </si>
  <si>
    <t>全期間固定型</t>
    <rPh sb="0" eb="3">
      <t>ゼンキカン</t>
    </rPh>
    <rPh sb="3" eb="5">
      <t>コテイ</t>
    </rPh>
    <rPh sb="5" eb="6">
      <t>ガタ</t>
    </rPh>
    <phoneticPr fontId="3"/>
  </si>
  <si>
    <t>収支差額</t>
    <rPh sb="0" eb="2">
      <t>シュウシ</t>
    </rPh>
    <rPh sb="2" eb="4">
      <t>サガク</t>
    </rPh>
    <phoneticPr fontId="3"/>
  </si>
  <si>
    <t>(参考)高収益物件</t>
    <rPh sb="1" eb="3">
      <t>サンコウ</t>
    </rPh>
    <rPh sb="4" eb="7">
      <t>コウシュウエキ</t>
    </rPh>
    <rPh sb="7" eb="9">
      <t>ブッケン</t>
    </rPh>
    <phoneticPr fontId="3"/>
  </si>
  <si>
    <t>担保掛目</t>
    <rPh sb="0" eb="2">
      <t>タンポ</t>
    </rPh>
    <rPh sb="2" eb="3">
      <t>カ</t>
    </rPh>
    <rPh sb="3" eb="4">
      <t>メ</t>
    </rPh>
    <phoneticPr fontId="3"/>
  </si>
  <si>
    <t>賃貸住宅部分</t>
    <rPh sb="0" eb="2">
      <t>チンタイ</t>
    </rPh>
    <rPh sb="2" eb="4">
      <t>ジュウタク</t>
    </rPh>
    <rPh sb="4" eb="6">
      <t>ブブン</t>
    </rPh>
    <phoneticPr fontId="3"/>
  </si>
  <si>
    <t>自宅部分</t>
    <rPh sb="0" eb="2">
      <t>ジタク</t>
    </rPh>
    <rPh sb="2" eb="4">
      <t>ブブン</t>
    </rPh>
    <phoneticPr fontId="3"/>
  </si>
  <si>
    <t>非住宅部分</t>
    <rPh sb="0" eb="1">
      <t>ヒ</t>
    </rPh>
    <rPh sb="1" eb="3">
      <t>ジュウタク</t>
    </rPh>
    <rPh sb="3" eb="5">
      <t>ブブン</t>
    </rPh>
    <phoneticPr fontId="3"/>
  </si>
  <si>
    <t>建築工事費</t>
    <rPh sb="0" eb="2">
      <t>ケンチク</t>
    </rPh>
    <rPh sb="2" eb="5">
      <t>コウジヒ</t>
    </rPh>
    <phoneticPr fontId="3"/>
  </si>
  <si>
    <t>屋外附帯</t>
    <rPh sb="0" eb="2">
      <t>オクガイ</t>
    </rPh>
    <rPh sb="2" eb="4">
      <t>フタイ</t>
    </rPh>
    <phoneticPr fontId="3"/>
  </si>
  <si>
    <t>昇降機</t>
    <rPh sb="0" eb="3">
      <t>ショウコウキ</t>
    </rPh>
    <phoneticPr fontId="3"/>
  </si>
  <si>
    <t>耐火6階以上</t>
    <rPh sb="0" eb="2">
      <t>タイカ</t>
    </rPh>
    <rPh sb="3" eb="4">
      <t>カイ</t>
    </rPh>
    <rPh sb="4" eb="6">
      <t>イジョウ</t>
    </rPh>
    <phoneticPr fontId="3"/>
  </si>
  <si>
    <t>耐火5階以下</t>
    <rPh sb="0" eb="2">
      <t>タイカ</t>
    </rPh>
    <rPh sb="3" eb="4">
      <t>カイ</t>
    </rPh>
    <rPh sb="4" eb="6">
      <t>イカ</t>
    </rPh>
    <phoneticPr fontId="3"/>
  </si>
  <si>
    <t>準耐火</t>
    <rPh sb="0" eb="1">
      <t>ジュン</t>
    </rPh>
    <rPh sb="1" eb="3">
      <t>タイカ</t>
    </rPh>
    <phoneticPr fontId="3"/>
  </si>
  <si>
    <t>担保評価上工事費</t>
    <rPh sb="0" eb="2">
      <t>タンポ</t>
    </rPh>
    <rPh sb="2" eb="4">
      <t>ヒョウカ</t>
    </rPh>
    <rPh sb="4" eb="5">
      <t>ジョウ</t>
    </rPh>
    <rPh sb="5" eb="8">
      <t>コウジヒ</t>
    </rPh>
    <phoneticPr fontId="3"/>
  </si>
  <si>
    <t>機構延べ面積</t>
    <rPh sb="0" eb="2">
      <t>キコウ</t>
    </rPh>
    <rPh sb="2" eb="3">
      <t>ノ</t>
    </rPh>
    <rPh sb="4" eb="6">
      <t>メンセキ</t>
    </rPh>
    <phoneticPr fontId="3"/>
  </si>
  <si>
    <t>単価（円/㎡）</t>
    <rPh sb="0" eb="2">
      <t>タンカ</t>
    </rPh>
    <rPh sb="3" eb="4">
      <t>エン</t>
    </rPh>
    <phoneticPr fontId="3"/>
  </si>
  <si>
    <t>月
日</t>
    <rPh sb="0" eb="1">
      <t>ツキ</t>
    </rPh>
    <rPh sb="3" eb="4">
      <t>ヒ</t>
    </rPh>
    <phoneticPr fontId="3"/>
  </si>
  <si>
    <t>グ
ル
｜
プ
長</t>
    <phoneticPr fontId="3"/>
  </si>
  <si>
    <t>35年固定</t>
    <rPh sb="2" eb="3">
      <t>ネン</t>
    </rPh>
    <rPh sb="3" eb="5">
      <t>コテイ</t>
    </rPh>
    <phoneticPr fontId="3"/>
  </si>
  <si>
    <t>15年固定</t>
    <rPh sb="2" eb="3">
      <t>ネン</t>
    </rPh>
    <rPh sb="3" eb="5">
      <t>コテイ</t>
    </rPh>
    <phoneticPr fontId="3"/>
  </si>
  <si>
    <t>35年</t>
    <rPh sb="2" eb="3">
      <t>ネン</t>
    </rPh>
    <phoneticPr fontId="3"/>
  </si>
  <si>
    <t>～25年以下</t>
    <rPh sb="3" eb="4">
      <t>ネン</t>
    </rPh>
    <rPh sb="4" eb="6">
      <t>イカ</t>
    </rPh>
    <phoneticPr fontId="3"/>
  </si>
  <si>
    <t>25超～30年以下</t>
    <rPh sb="2" eb="3">
      <t>チョウ</t>
    </rPh>
    <rPh sb="6" eb="7">
      <t>ネン</t>
    </rPh>
    <rPh sb="7" eb="9">
      <t>イカ</t>
    </rPh>
    <phoneticPr fontId="3"/>
  </si>
  <si>
    <t>30年～35年以下</t>
    <rPh sb="2" eb="3">
      <t>ネン</t>
    </rPh>
    <rPh sb="6" eb="7">
      <t>ネン</t>
    </rPh>
    <rPh sb="7" eb="9">
      <t>イカ</t>
    </rPh>
    <phoneticPr fontId="3"/>
  </si>
  <si>
    <t>仮受付</t>
    <rPh sb="0" eb="3">
      <t>カリウケツケ</t>
    </rPh>
    <phoneticPr fontId="3"/>
  </si>
  <si>
    <t>H19①(H19.4.3～H19.6.15)</t>
    <phoneticPr fontId="3"/>
  </si>
  <si>
    <t>H19②(H19.7.2～H19.9.14)</t>
    <phoneticPr fontId="3"/>
  </si>
  <si>
    <t>H19③(H19.10.1～H19.12.14)</t>
    <phoneticPr fontId="3"/>
  </si>
  <si>
    <t>店舗事務所共益費合計</t>
    <rPh sb="0" eb="2">
      <t>テンポ</t>
    </rPh>
    <rPh sb="2" eb="4">
      <t>ジム</t>
    </rPh>
    <rPh sb="4" eb="5">
      <t>ショ</t>
    </rPh>
    <rPh sb="5" eb="8">
      <t>キョウエキヒ</t>
    </rPh>
    <rPh sb="8" eb="10">
      <t>ゴウケイ</t>
    </rPh>
    <phoneticPr fontId="3"/>
  </si>
  <si>
    <t>住宅共益費収入</t>
    <rPh sb="0" eb="2">
      <t>ジュウタク</t>
    </rPh>
    <rPh sb="2" eb="5">
      <t>キョウエキヒ</t>
    </rPh>
    <rPh sb="5" eb="7">
      <t>シュウニュウ</t>
    </rPh>
    <phoneticPr fontId="3"/>
  </si>
  <si>
    <t>店舗事務所共益費収入</t>
    <rPh sb="0" eb="2">
      <t>テンポ</t>
    </rPh>
    <rPh sb="2" eb="5">
      <t>ジムショ</t>
    </rPh>
    <rPh sb="5" eb="8">
      <t>キョウエキヒ</t>
    </rPh>
    <rPh sb="8" eb="10">
      <t>シュウニュウ</t>
    </rPh>
    <phoneticPr fontId="3"/>
  </si>
  <si>
    <t>H19④(H20.1.7～H20.3.14)</t>
    <phoneticPr fontId="3"/>
  </si>
  <si>
    <t>土地取得費</t>
    <rPh sb="0" eb="2">
      <t>トチ</t>
    </rPh>
    <rPh sb="2" eb="4">
      <t>シュトク</t>
    </rPh>
    <rPh sb="4" eb="5">
      <t>ヒ</t>
    </rPh>
    <phoneticPr fontId="3"/>
  </si>
  <si>
    <t>送　信</t>
    <rPh sb="0" eb="1">
      <t>ソウ</t>
    </rPh>
    <rPh sb="2" eb="3">
      <t>シン</t>
    </rPh>
    <phoneticPr fontId="3"/>
  </si>
  <si>
    <t>連　絡</t>
    <rPh sb="0" eb="1">
      <t>レン</t>
    </rPh>
    <rPh sb="2" eb="3">
      <t>ラク</t>
    </rPh>
    <phoneticPr fontId="3"/>
  </si>
  <si>
    <t>住宅金融支援機構</t>
    <rPh sb="0" eb="2">
      <t>ジュウタク</t>
    </rPh>
    <rPh sb="2" eb="4">
      <t>キンユウ</t>
    </rPh>
    <rPh sb="4" eb="6">
      <t>シエン</t>
    </rPh>
    <rPh sb="6" eb="8">
      <t>キコウ</t>
    </rPh>
    <phoneticPr fontId="3"/>
  </si>
  <si>
    <t>建設地</t>
    <rPh sb="0" eb="3">
      <t>ケンセツチ</t>
    </rPh>
    <phoneticPr fontId="3"/>
  </si>
  <si>
    <t>審査金利(25以下)</t>
    <rPh sb="0" eb="2">
      <t>シンサ</t>
    </rPh>
    <rPh sb="2" eb="4">
      <t>キンリ</t>
    </rPh>
    <rPh sb="7" eb="9">
      <t>イカ</t>
    </rPh>
    <phoneticPr fontId="3"/>
  </si>
  <si>
    <t>※民間金融機関からの借入として査定しています。お客様が自らご用立てていただくものです。</t>
    <rPh sb="1" eb="3">
      <t>ミンカン</t>
    </rPh>
    <rPh sb="3" eb="5">
      <t>キンユウ</t>
    </rPh>
    <rPh sb="5" eb="7">
      <t>キカン</t>
    </rPh>
    <rPh sb="10" eb="12">
      <t>カリイレ</t>
    </rPh>
    <rPh sb="15" eb="17">
      <t>サテイ</t>
    </rPh>
    <rPh sb="24" eb="26">
      <t>キャクサマ</t>
    </rPh>
    <rPh sb="27" eb="28">
      <t>ミズカ</t>
    </rPh>
    <rPh sb="30" eb="31">
      <t>ヨウ</t>
    </rPh>
    <rPh sb="31" eb="32">
      <t>ダ</t>
    </rPh>
    <phoneticPr fontId="3"/>
  </si>
  <si>
    <t>ファニチャー</t>
    <phoneticPr fontId="3"/>
  </si>
  <si>
    <t>前払い分</t>
    <rPh sb="0" eb="2">
      <t>マエバラ</t>
    </rPh>
    <rPh sb="3" eb="4">
      <t>ブン</t>
    </rPh>
    <phoneticPr fontId="3"/>
  </si>
  <si>
    <t>総事業費合計</t>
    <rPh sb="0" eb="4">
      <t>ソウジギョウヒ</t>
    </rPh>
    <rPh sb="4" eb="6">
      <t>ゴウケイ</t>
    </rPh>
    <phoneticPr fontId="3"/>
  </si>
  <si>
    <t>　月
日</t>
    <rPh sb="1" eb="2">
      <t>ツキ</t>
    </rPh>
    <rPh sb="4" eb="5">
      <t>ヒ</t>
    </rPh>
    <phoneticPr fontId="3"/>
  </si>
  <si>
    <t>グ
ル
｜
プ
長</t>
    <phoneticPr fontId="3"/>
  </si>
  <si>
    <t>起
案</t>
    <phoneticPr fontId="3"/>
  </si>
  <si>
    <t>A</t>
    <phoneticPr fontId="3"/>
  </si>
  <si>
    <t>D</t>
    <phoneticPr fontId="3"/>
  </si>
  <si>
    <t>B</t>
    <phoneticPr fontId="3"/>
  </si>
  <si>
    <t>C</t>
    <phoneticPr fontId="3"/>
  </si>
  <si>
    <t>㎡</t>
    <phoneticPr fontId="3"/>
  </si>
  <si>
    <t>㎡</t>
    <phoneticPr fontId="3"/>
  </si>
  <si>
    <t>㎡</t>
    <phoneticPr fontId="3"/>
  </si>
  <si>
    <t>省エネ賃貸融資</t>
    <rPh sb="0" eb="1">
      <t>ショウ</t>
    </rPh>
    <rPh sb="3" eb="5">
      <t>チンタイ</t>
    </rPh>
    <rPh sb="5" eb="7">
      <t>ユウシ</t>
    </rPh>
    <phoneticPr fontId="3"/>
  </si>
  <si>
    <t>サービス付き高齢者賃貸融資</t>
    <rPh sb="4" eb="5">
      <t>ツ</t>
    </rPh>
    <rPh sb="6" eb="9">
      <t>コウレイシャ</t>
    </rPh>
    <rPh sb="9" eb="11">
      <t>チンタイ</t>
    </rPh>
    <rPh sb="11" eb="13">
      <t>ユウシ</t>
    </rPh>
    <phoneticPr fontId="3"/>
  </si>
  <si>
    <t>省エネ賃貸</t>
    <rPh sb="0" eb="1">
      <t>ショウ</t>
    </rPh>
    <rPh sb="3" eb="5">
      <t>チンタイ</t>
    </rPh>
    <phoneticPr fontId="3"/>
  </si>
  <si>
    <t>サ付き高齢者賃貸</t>
    <rPh sb="1" eb="2">
      <t>ツ</t>
    </rPh>
    <rPh sb="3" eb="6">
      <t>コウレイシャ</t>
    </rPh>
    <rPh sb="6" eb="8">
      <t>チンタイ</t>
    </rPh>
    <phoneticPr fontId="3"/>
  </si>
  <si>
    <r>
      <t xml:space="preserve">このたびは、賃貸住宅融資のご相談をいただきましてありがとうございました。
取り急ぎ、試算結果についてご回答いたします。
なお、本回答書は、いただいた資料に基づく概算のものとなっております。
詳しい資料をいただければ、より精査した内容でご回答できますので、引き続きお打ち合わせいただけると幸いです。                                                                                                                                                    </t>
    </r>
    <r>
      <rPr>
        <b/>
        <sz val="14"/>
        <rFont val="ＭＳ Ｐゴシック"/>
        <family val="3"/>
        <charset val="128"/>
      </rPr>
      <t>このご回答は、ご融資の内定及びご融資金額をお約束するものではありません。現地調査等の結果によりご融資できない場合がありますので、ご注意ください。</t>
    </r>
    <r>
      <rPr>
        <sz val="12"/>
        <rFont val="ＭＳ Ｐゴシック"/>
        <family val="3"/>
        <charset val="128"/>
      </rPr>
      <t xml:space="preserve">
よろしくお願いいたします。</t>
    </r>
    <rPh sb="6" eb="8">
      <t>チンタイ</t>
    </rPh>
    <rPh sb="8" eb="10">
      <t>ジュウタク</t>
    </rPh>
    <rPh sb="10" eb="12">
      <t>ユウシ</t>
    </rPh>
    <rPh sb="14" eb="16">
      <t>ソウダン</t>
    </rPh>
    <rPh sb="110" eb="112">
      <t>セイサ</t>
    </rPh>
    <rPh sb="114" eb="116">
      <t>ナイヨウ</t>
    </rPh>
    <rPh sb="299" eb="301">
      <t>カイトウ</t>
    </rPh>
    <rPh sb="304" eb="306">
      <t>ユウシ</t>
    </rPh>
    <rPh sb="307" eb="309">
      <t>ナイテイ</t>
    </rPh>
    <rPh sb="309" eb="310">
      <t>オヨ</t>
    </rPh>
    <rPh sb="312" eb="314">
      <t>ユウシ</t>
    </rPh>
    <rPh sb="314" eb="316">
      <t>キンガク</t>
    </rPh>
    <rPh sb="318" eb="320">
      <t>ヤクソク</t>
    </rPh>
    <rPh sb="332" eb="334">
      <t>ゲンチ</t>
    </rPh>
    <rPh sb="334" eb="336">
      <t>チョウサ</t>
    </rPh>
    <rPh sb="336" eb="337">
      <t>ナド</t>
    </rPh>
    <rPh sb="338" eb="340">
      <t>ケッカ</t>
    </rPh>
    <rPh sb="344" eb="346">
      <t>ユウシ</t>
    </rPh>
    <rPh sb="350" eb="352">
      <t>バアイ</t>
    </rPh>
    <rPh sb="361" eb="363">
      <t>チュウイ</t>
    </rPh>
    <phoneticPr fontId="3"/>
  </si>
  <si>
    <t>有</t>
    <rPh sb="0" eb="1">
      <t>ア</t>
    </rPh>
    <phoneticPr fontId="3"/>
  </si>
  <si>
    <t>無</t>
    <rPh sb="0" eb="1">
      <t>ナ</t>
    </rPh>
    <phoneticPr fontId="3"/>
  </si>
  <si>
    <t>反社確認</t>
    <rPh sb="0" eb="2">
      <t>ハンシャ</t>
    </rPh>
    <rPh sb="2" eb="4">
      <t>カクニン</t>
    </rPh>
    <phoneticPr fontId="3"/>
  </si>
  <si>
    <t>決
裁　
日</t>
    <rPh sb="0" eb="1">
      <t>ケツ</t>
    </rPh>
    <rPh sb="2" eb="3">
      <t>サイ</t>
    </rPh>
    <rPh sb="5" eb="6">
      <t>ビ</t>
    </rPh>
    <phoneticPr fontId="3"/>
  </si>
  <si>
    <t>※事業者名以外に借入申込者・担保提供者（法人、法人代表者）の氏名が判明したら同様に反社の確認を行うこと。</t>
    <rPh sb="1" eb="4">
      <t>ジギョウシャ</t>
    </rPh>
    <rPh sb="4" eb="5">
      <t>メイ</t>
    </rPh>
    <rPh sb="5" eb="7">
      <t>イガイ</t>
    </rPh>
    <rPh sb="8" eb="10">
      <t>カリイ</t>
    </rPh>
    <rPh sb="10" eb="13">
      <t>モウシコミシャ</t>
    </rPh>
    <rPh sb="14" eb="16">
      <t>タンポ</t>
    </rPh>
    <rPh sb="16" eb="19">
      <t>テイキョウシャ</t>
    </rPh>
    <rPh sb="20" eb="22">
      <t>ホウジン</t>
    </rPh>
    <rPh sb="23" eb="25">
      <t>ホウジン</t>
    </rPh>
    <rPh sb="25" eb="28">
      <t>ダイヒョウシャ</t>
    </rPh>
    <rPh sb="30" eb="32">
      <t>シメイ</t>
    </rPh>
    <rPh sb="33" eb="35">
      <t>ハンメイ</t>
    </rPh>
    <rPh sb="38" eb="40">
      <t>ドウヨウ</t>
    </rPh>
    <rPh sb="41" eb="43">
      <t>ハンシャ</t>
    </rPh>
    <rPh sb="44" eb="46">
      <t>カクニン</t>
    </rPh>
    <rPh sb="47" eb="48">
      <t>オコナ</t>
    </rPh>
    <phoneticPr fontId="3"/>
  </si>
  <si>
    <t>無の場合→検索結果添付したか□</t>
    <rPh sb="0" eb="1">
      <t>ナ</t>
    </rPh>
    <rPh sb="2" eb="4">
      <t>バアイ</t>
    </rPh>
    <rPh sb="5" eb="7">
      <t>ケンサク</t>
    </rPh>
    <rPh sb="7" eb="9">
      <t>ケッカ</t>
    </rPh>
    <rPh sb="9" eb="11">
      <t>テンプ</t>
    </rPh>
    <phoneticPr fontId="3"/>
  </si>
  <si>
    <t>1年以内の持ち込み</t>
    <rPh sb="1" eb="2">
      <t>ネン</t>
    </rPh>
    <rPh sb="2" eb="4">
      <t>イナイ</t>
    </rPh>
    <rPh sb="5" eb="6">
      <t>モ</t>
    </rPh>
    <rPh sb="7" eb="8">
      <t>コ</t>
    </rPh>
    <phoneticPr fontId="3"/>
  </si>
  <si>
    <t>まちづくり推進部賃貸営業推進グループ</t>
    <rPh sb="8" eb="10">
      <t>チンタイ</t>
    </rPh>
    <rPh sb="10" eb="12">
      <t>エイギョウ</t>
    </rPh>
    <rPh sb="12" eb="14">
      <t>スイシン</t>
    </rPh>
    <phoneticPr fontId="3"/>
  </si>
  <si>
    <t>ＴＥＬ：０３－５８００－８４６８</t>
    <phoneticPr fontId="3"/>
  </si>
  <si>
    <t>FAX：０３－５８００－９３６９</t>
    <phoneticPr fontId="3"/>
  </si>
  <si>
    <t>事前相談番号　</t>
    <rPh sb="0" eb="2">
      <t>ジゼン</t>
    </rPh>
    <rPh sb="2" eb="4">
      <t>ソウダン</t>
    </rPh>
    <rPh sb="4" eb="6">
      <t>バンゴウ</t>
    </rPh>
    <phoneticPr fontId="3"/>
  </si>
  <si>
    <t xml:space="preserve">・当初15年固定型金利、元利均等返済、返済期間35年、繰上返済制限制度のご利用ありにて
　融資額を算定しております。 
・お申込みの時期により適用となる金利が異なります。今後の金利情勢により、ご融資可能な金
　額が変動する場合がありますのでご留意ください。                                                                                                                                            　　　　　　　　　　　　　　　　　　　　　　　　　　　　　　　　　　　　　　　　　　　　　　　　　　　　　　　　　　　　　　　　　　　　　　　　　　　　　　　　　　　　　　　　　　　　　　　　　　　　　　　　　　　　　　　　　　　　　　　　　　　　　　　　　　　　　　　　　　                                                                                   　　　　　　　　　　　　　　　　　　　　　　　　　　　　　　　　　　　　　　　　　　　　　　　　　　　　　　　　　　　　　　　　　　　　　　　　　　　　　　　　　　　　　　　　　　　　　　　　　　　　　　　　　　　　　　　　　　　　
・建設敷地及び周辺の土地評価額等により上記査定金額が減額となる場合があります。
・保証会社との協議等の結果上記試算結果が変更となったり、また、ご融資ができない場合も
　ありますのでご了承ください。なお、最終的なご融資内容につきましては、現地調査・お申込
　者の審査などを行った後に決定させていただきます。どうぞよろしくお願いします。　　　
</t>
    <phoneticPr fontId="3"/>
  </si>
  <si>
    <t>山本・仲野・安達</t>
    <rPh sb="0" eb="2">
      <t>ヤマモト</t>
    </rPh>
    <rPh sb="3" eb="5">
      <t>ナカノ</t>
    </rPh>
    <rPh sb="6" eb="8">
      <t>アダチ</t>
    </rPh>
    <rPh sb="7" eb="8">
      <t>ホリヤス</t>
    </rPh>
    <phoneticPr fontId="3"/>
  </si>
  <si>
    <t>事 前 相 談 申 込 書</t>
    <rPh sb="0" eb="1">
      <t>コト</t>
    </rPh>
    <rPh sb="2" eb="3">
      <t>マエ</t>
    </rPh>
    <rPh sb="4" eb="5">
      <t>ソウ</t>
    </rPh>
    <rPh sb="6" eb="7">
      <t>ダン</t>
    </rPh>
    <rPh sb="8" eb="9">
      <t>サル</t>
    </rPh>
    <rPh sb="10" eb="11">
      <t>コ</t>
    </rPh>
    <rPh sb="12" eb="13">
      <t>ショ</t>
    </rPh>
    <phoneticPr fontId="3"/>
  </si>
  <si>
    <t>＜事前相談申込書送付先＞</t>
  </si>
  <si>
    <t>　　　メール ：tki-machi@jhf.go.jp</t>
    <phoneticPr fontId="3"/>
  </si>
  <si>
    <t>ＦＡＸ：０５２－９７１－６９０６</t>
    <phoneticPr fontId="3"/>
  </si>
  <si>
    <t>　貴社名</t>
    <rPh sb="1" eb="4">
      <t>キシャメイ</t>
    </rPh>
    <phoneticPr fontId="3"/>
  </si>
  <si>
    <t>　ご担当者様名</t>
    <rPh sb="2" eb="7">
      <t>タントウシャサマメイ</t>
    </rPh>
    <phoneticPr fontId="3"/>
  </si>
  <si>
    <t>　電話番号</t>
    <rPh sb="1" eb="3">
      <t>デンワ</t>
    </rPh>
    <rPh sb="3" eb="5">
      <t>バンゴウ</t>
    </rPh>
    <phoneticPr fontId="3"/>
  </si>
  <si>
    <t>　メールアドレス</t>
    <phoneticPr fontId="3"/>
  </si>
  <si>
    <t>建設場所</t>
    <rPh sb="0" eb="4">
      <t>ケンセツバショ</t>
    </rPh>
    <phoneticPr fontId="3"/>
  </si>
  <si>
    <t>敷地面積</t>
    <rPh sb="0" eb="2">
      <t>シキチ</t>
    </rPh>
    <rPh sb="2" eb="4">
      <t>メンセキ</t>
    </rPh>
    <phoneticPr fontId="3"/>
  </si>
  <si>
    <t>住宅共益費合計</t>
    <phoneticPr fontId="3"/>
  </si>
  <si>
    <t>店舗･事務所賃料合計</t>
    <phoneticPr fontId="3"/>
  </si>
  <si>
    <r>
      <t>千円</t>
    </r>
    <r>
      <rPr>
        <sz val="9"/>
        <rFont val="HG丸ｺﾞｼｯｸM-PRO"/>
        <family val="3"/>
        <charset val="128"/>
      </rPr>
      <t>※共益費含まず</t>
    </r>
    <rPh sb="0" eb="2">
      <t>センエン</t>
    </rPh>
    <phoneticPr fontId="3"/>
  </si>
  <si>
    <t>用途地域</t>
    <rPh sb="0" eb="2">
      <t>ヨウト</t>
    </rPh>
    <rPh sb="2" eb="4">
      <t>チイキ</t>
    </rPh>
    <phoneticPr fontId="3"/>
  </si>
  <si>
    <t>防火指定</t>
    <rPh sb="0" eb="2">
      <t>ボウカ</t>
    </rPh>
    <rPh sb="2" eb="4">
      <t>シテイ</t>
    </rPh>
    <phoneticPr fontId="3"/>
  </si>
  <si>
    <t>台数</t>
    <rPh sb="0" eb="2">
      <t>ダイスウ</t>
    </rPh>
    <phoneticPr fontId="3"/>
  </si>
  <si>
    <t>金利タイプ</t>
    <rPh sb="0" eb="2">
      <t>キンリ</t>
    </rPh>
    <phoneticPr fontId="3"/>
  </si>
  <si>
    <t>繰上返済制限制度</t>
    <rPh sb="0" eb="8">
      <t>クリアゲヘンサイセイゲンセイド</t>
    </rPh>
    <phoneticPr fontId="3"/>
  </si>
  <si>
    <t>　１．以下の太枠内をご記入ください。（□欄は、該当するものにチェックしてください。）</t>
    <phoneticPr fontId="3"/>
  </si>
  <si>
    <t>○諸経費の内訳が分かるもの（事業概要書、資金計画書など）</t>
    <phoneticPr fontId="3"/>
  </si>
  <si>
    <t>○計画地の場所、最寄り駅が分かるもの（付近見取図、住宅地図など）</t>
    <rPh sb="19" eb="21">
      <t>フキン</t>
    </rPh>
    <rPh sb="21" eb="24">
      <t>ミトリズ</t>
    </rPh>
    <rPh sb="25" eb="27">
      <t>ジュウタク</t>
    </rPh>
    <rPh sb="27" eb="29">
      <t>チズ</t>
    </rPh>
    <phoneticPr fontId="3"/>
  </si>
  <si>
    <t>㎡</t>
  </si>
  <si>
    <t>（</t>
    <phoneticPr fontId="3"/>
  </si>
  <si>
    <t>）</t>
    <phoneticPr fontId="3"/>
  </si>
  <si>
    <t>－</t>
    <phoneticPr fontId="3"/>
  </si>
  <si>
    <t>＠</t>
    <phoneticPr fontId="3"/>
  </si>
  <si>
    <t>県</t>
    <rPh sb="0" eb="1">
      <t>ケン</t>
    </rPh>
    <phoneticPr fontId="3"/>
  </si>
  <si>
    <t>　［　　　　　　　　　　］</t>
    <phoneticPr fontId="3"/>
  </si>
  <si>
    <t>その他  （</t>
    <rPh sb="2" eb="3">
      <t>タ</t>
    </rPh>
    <phoneticPr fontId="3"/>
  </si>
  <si>
    <t>　※住宅地図は、建物、道路等の掲載内容が現況と一致しているものに限ります。</t>
    <rPh sb="11" eb="13">
      <t>ドウロ</t>
    </rPh>
    <rPh sb="13" eb="14">
      <t>トウ</t>
    </rPh>
    <rPh sb="15" eb="17">
      <t>ケイサイ</t>
    </rPh>
    <rPh sb="17" eb="19">
      <t>ナイヨウ</t>
    </rPh>
    <phoneticPr fontId="3"/>
  </si>
  <si>
    <t>台</t>
    <phoneticPr fontId="3"/>
  </si>
  <si>
    <t>建て方</t>
    <rPh sb="0" eb="1">
      <t>タ</t>
    </rPh>
    <rPh sb="2" eb="3">
      <t>カタ</t>
    </rPh>
    <phoneticPr fontId="3"/>
  </si>
  <si>
    <t>地目</t>
    <rPh sb="0" eb="2">
      <t>チモク</t>
    </rPh>
    <phoneticPr fontId="3"/>
  </si>
  <si>
    <t xml:space="preserve">  住宅金融支援機構 東海支店 まちづくり業務グループ　  行　（ＴＥＬ：０５２－９７１－６９０３）</t>
    <phoneticPr fontId="3"/>
  </si>
  <si>
    <t>㎡</t>
    <phoneticPr fontId="3"/>
  </si>
  <si>
    <t>自宅部分専有面積</t>
    <phoneticPr fontId="3"/>
  </si>
  <si>
    <t>上記以外部分面積</t>
    <rPh sb="0" eb="2">
      <t>ジョウキ</t>
    </rPh>
    <rPh sb="2" eb="4">
      <t>イガイ</t>
    </rPh>
    <rPh sb="4" eb="6">
      <t>ブブン</t>
    </rPh>
    <rPh sb="6" eb="8">
      <t>メンセキ</t>
    </rPh>
    <phoneticPr fontId="3"/>
  </si>
  <si>
    <t>店舗・事務所</t>
    <phoneticPr fontId="3"/>
  </si>
  <si>
    <t>事前相談申込書に必要書類を添えて、メール又はＦＡＸでお送りください。回答はメールでお送りさせていただきます。
事前相談は担保評価、家賃収支等から融資可能額を試算するものであり、融資をお約束するものではありません。</t>
    <rPh sb="20" eb="21">
      <t>マタ</t>
    </rPh>
    <phoneticPr fontId="3"/>
  </si>
  <si>
    <t>　　　　　　　　　　　　（　　　　　　　　）</t>
    <phoneticPr fontId="3"/>
  </si>
  <si>
    <t>融資種別</t>
    <rPh sb="0" eb="2">
      <t>ユウシ</t>
    </rPh>
    <rPh sb="2" eb="4">
      <t>シュベツ</t>
    </rPh>
    <phoneticPr fontId="3"/>
  </si>
  <si>
    <r>
      <t>　2．本申込書とあわせて、次の資料をご送付ください。</t>
    </r>
    <r>
      <rPr>
        <sz val="9"/>
        <color theme="1"/>
        <rFont val="HG丸ｺﾞｼｯｸM-PRO"/>
        <family val="3"/>
        <charset val="128"/>
      </rPr>
      <t>※建築主の個人情報は添付しないようお願いします。</t>
    </r>
    <rPh sb="27" eb="30">
      <t>ケンチクヌシ</t>
    </rPh>
    <rPh sb="31" eb="33">
      <t>コジン</t>
    </rPh>
    <rPh sb="33" eb="35">
      <t>ジョウホウ</t>
    </rPh>
    <rPh sb="36" eb="38">
      <t>テンプ</t>
    </rPh>
    <rPh sb="44" eb="45">
      <t>ネガ</t>
    </rPh>
    <phoneticPr fontId="3"/>
  </si>
  <si>
    <t>○計画地の現況が分かるもの（配置図、現況図、住宅地図※など）</t>
    <rPh sb="14" eb="17">
      <t>ハイチズ</t>
    </rPh>
    <rPh sb="22" eb="24">
      <t>ジュウタク</t>
    </rPh>
    <rPh sb="24" eb="26">
      <t>チズ</t>
    </rPh>
    <phoneticPr fontId="3"/>
  </si>
  <si>
    <t xml:space="preserve">               　   市</t>
    <rPh sb="19" eb="20">
      <t>シ</t>
    </rPh>
    <phoneticPr fontId="3"/>
  </si>
  <si>
    <t>2024.10.1</t>
    <phoneticPr fontId="3"/>
  </si>
  <si>
    <t>建物概要</t>
    <rPh sb="0" eb="2">
      <t>タテモノ</t>
    </rPh>
    <rPh sb="2" eb="4">
      <t>ガイヨウ</t>
    </rPh>
    <phoneticPr fontId="3"/>
  </si>
  <si>
    <t>計画地</t>
    <rPh sb="0" eb="3">
      <t>ケイカクチ</t>
    </rPh>
    <phoneticPr fontId="3"/>
  </si>
  <si>
    <t>機構融資希望</t>
    <rPh sb="0" eb="2">
      <t>キコウ</t>
    </rPh>
    <rPh sb="2" eb="4">
      <t>ユウシ</t>
    </rPh>
    <rPh sb="4" eb="6">
      <t>キボウ</t>
    </rPh>
    <phoneticPr fontId="3"/>
  </si>
  <si>
    <r>
      <t>千円</t>
    </r>
    <r>
      <rPr>
        <sz val="9"/>
        <rFont val="HG丸ｺﾞｼｯｸM-PRO"/>
        <family val="3"/>
        <charset val="128"/>
      </rPr>
      <t>※登記費用･保証料･火災保険料･工事中金利など</t>
    </r>
    <rPh sb="0" eb="2">
      <t>センエン</t>
    </rPh>
    <phoneticPr fontId="3"/>
  </si>
  <si>
    <t>台</t>
    <rPh sb="0" eb="1">
      <t>ダイ</t>
    </rPh>
    <phoneticPr fontId="3"/>
  </si>
  <si>
    <r>
      <t xml:space="preserve">金利引下げ
</t>
    </r>
    <r>
      <rPr>
        <sz val="7"/>
        <color theme="1"/>
        <rFont val="HG丸ｺﾞｼｯｸM-PRO"/>
        <family val="3"/>
        <charset val="128"/>
      </rPr>
      <t>(</t>
    </r>
    <r>
      <rPr>
        <sz val="7"/>
        <rFont val="HG丸ｺﾞｼｯｸM-PRO"/>
        <family val="3"/>
        <charset val="128"/>
      </rPr>
      <t>所定</t>
    </r>
    <r>
      <rPr>
        <sz val="7"/>
        <color theme="1"/>
        <rFont val="HG丸ｺﾞｼｯｸM-PRO"/>
        <family val="3"/>
        <charset val="128"/>
      </rPr>
      <t>の基準を満たす必要があります。)</t>
    </r>
    <rPh sb="0" eb="2">
      <t>キンリ</t>
    </rPh>
    <rPh sb="2" eb="3">
      <t>ヒ</t>
    </rPh>
    <rPh sb="3" eb="4">
      <t>サ</t>
    </rPh>
    <rPh sb="7" eb="9">
      <t>ショテイ</t>
    </rPh>
    <phoneticPr fontId="3"/>
  </si>
  <si>
    <r>
      <t>事業収入</t>
    </r>
    <r>
      <rPr>
        <sz val="9"/>
        <rFont val="HG丸ｺﾞｼｯｸM-PRO"/>
        <family val="3"/>
        <charset val="128"/>
      </rPr>
      <t>(月額)</t>
    </r>
    <rPh sb="0" eb="2">
      <t>ジギョウ</t>
    </rPh>
    <rPh sb="2" eb="4">
      <t>シュウニュウ</t>
    </rPh>
    <rPh sb="5" eb="7">
      <t>ゲツガク</t>
    </rPh>
    <phoneticPr fontId="3"/>
  </si>
  <si>
    <r>
      <t>事業費</t>
    </r>
    <r>
      <rPr>
        <sz val="9"/>
        <rFont val="HG丸ｺﾞｼｯｸM-PRO"/>
        <family val="3"/>
        <charset val="128"/>
      </rPr>
      <t>(税込)</t>
    </r>
    <rPh sb="0" eb="3">
      <t>ジギョウヒ</t>
    </rPh>
    <rPh sb="4" eb="6">
      <t>ゼイコ</t>
    </rPh>
    <phoneticPr fontId="3"/>
  </si>
  <si>
    <r>
      <t>賃貸住宅部分</t>
    </r>
    <r>
      <rPr>
        <sz val="9"/>
        <color theme="1"/>
        <rFont val="HG丸ｺﾞｼｯｸM-PRO"/>
        <family val="3"/>
        <charset val="128"/>
      </rPr>
      <t>(部屋タイプ別に記載してください)</t>
    </r>
    <rPh sb="0" eb="2">
      <t>チンタイ</t>
    </rPh>
    <rPh sb="2" eb="4">
      <t>ジュウタク</t>
    </rPh>
    <rPh sb="4" eb="6">
      <t>ブブン</t>
    </rPh>
    <rPh sb="7" eb="9">
      <t>ヘヤ</t>
    </rPh>
    <rPh sb="12" eb="13">
      <t>ベツ</t>
    </rPh>
    <rPh sb="14" eb="16">
      <t>キサイ</t>
    </rPh>
    <phoneticPr fontId="3"/>
  </si>
  <si>
    <t>部屋タイプ</t>
    <rPh sb="0" eb="2">
      <t>ヘヤ</t>
    </rPh>
    <phoneticPr fontId="3"/>
  </si>
  <si>
    <r>
      <rPr>
        <b/>
        <sz val="12"/>
        <color rgb="FFFF0000"/>
        <rFont val="HG丸ｺﾞｼｯｸM-PRO"/>
        <family val="3"/>
        <charset val="128"/>
      </rPr>
      <t>事業概要書等で確認できる場合、以下の記載は省略可能です。</t>
    </r>
    <r>
      <rPr>
        <sz val="8"/>
        <color rgb="FFFF0000"/>
        <rFont val="HG丸ｺﾞｼｯｸM-PRO"/>
        <family val="3"/>
        <charset val="128"/>
      </rPr>
      <t>※ 内容について担当から確認させていただくことがあります。</t>
    </r>
    <rPh sb="5" eb="6">
      <t>トウ</t>
    </rPh>
    <rPh sb="15" eb="17">
      <t>イカ</t>
    </rPh>
    <rPh sb="18" eb="20">
      <t>キサイ</t>
    </rPh>
    <rPh sb="23" eb="25">
      <t>カノウ</t>
    </rPh>
    <rPh sb="30" eb="32">
      <t>ナイヨウ</t>
    </rPh>
    <rPh sb="36" eb="38">
      <t>タントウ</t>
    </rPh>
    <phoneticPr fontId="3"/>
  </si>
  <si>
    <t>　私は、以下の内容（添付資料を含む）で住宅金融支援機構に事前相談を依頼します。なお、提出した資料は、必要に応じて機構が承認している保証機関（一般財団法人住宅改良開発公社）に提供されることに同意します。</t>
    <rPh sb="56" eb="58">
      <t>キコウ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</si>
</sst>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_);[Red]\(#,##0\)"/>
    <numFmt numFmtId="178" formatCode="#,##0.00_ "/>
    <numFmt numFmtId="179" formatCode="#,##0;&quot;▲ &quot;#,##0"/>
    <numFmt numFmtId="180" formatCode="#,##0.0;[Red]\-#,##0.0"/>
    <numFmt numFmtId="181" formatCode="0.0%"/>
    <numFmt numFmtId="182" formatCode="0_ "/>
    <numFmt numFmtId="183" formatCode="#,##0_ "/>
    <numFmt numFmtId="184" formatCode="0.00_ "/>
    <numFmt numFmtId="185" formatCode="#,##0_ ;[Red]\-#,##0\ "/>
  </numFmts>
  <fonts count="61"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6"/>
      <name val="ＭＳ Ｐゴシック"/>
      <family val="3"/>
      <charset val="128"/>
    </font>
    <font>
      <sz val="11"/>
      <name val="HG丸ｺﾞｼｯｸM-PRO"/>
      <family val="3"/>
      <charset val="128"/>
    </font>
    <font>
      <sz val="12"/>
      <name val="HG丸ｺﾞｼｯｸM-PRO"/>
      <family val="3"/>
      <charset val="128"/>
    </font>
    <font>
      <u/>
      <sz val="12"/>
      <name val="HG丸ｺﾞｼｯｸM-PRO"/>
      <family val="3"/>
      <charset val="128"/>
    </font>
    <font>
      <b/>
      <sz val="20"/>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12"/>
      <name val="ＭＳ Ｐゴシック"/>
      <family val="3"/>
      <charset val="128"/>
    </font>
    <font>
      <sz val="24"/>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16"/>
      <name val="ＤＦ特太ゴシック体"/>
      <family val="3"/>
      <charset val="128"/>
    </font>
    <font>
      <sz val="24"/>
      <name val="ＤＦ特太ゴシック体"/>
      <family val="3"/>
      <charset val="128"/>
    </font>
    <font>
      <i/>
      <sz val="14"/>
      <name val="ＭＳ Ｐゴシック"/>
      <family val="3"/>
      <charset val="128"/>
    </font>
    <font>
      <i/>
      <sz val="12"/>
      <name val="ＭＳ Ｐゴシック"/>
      <family val="3"/>
      <charset val="128"/>
    </font>
    <font>
      <i/>
      <sz val="11"/>
      <name val="ＭＳ Ｐゴシック"/>
      <family val="3"/>
      <charset val="128"/>
    </font>
    <font>
      <sz val="14"/>
      <name val="ＤＦ特太ゴシック体"/>
      <family val="3"/>
      <charset val="128"/>
    </font>
    <font>
      <sz val="9"/>
      <color indexed="81"/>
      <name val="ＭＳ Ｐゴシック"/>
      <family val="3"/>
      <charset val="128"/>
    </font>
    <font>
      <i/>
      <sz val="20"/>
      <name val="ＤＦ特太ゴシック体"/>
      <family val="3"/>
      <charset val="128"/>
    </font>
    <font>
      <i/>
      <sz val="14"/>
      <name val="ＤＦ特太ゴシック体"/>
      <family val="3"/>
      <charset val="128"/>
    </font>
    <font>
      <sz val="8"/>
      <name val="ＭＳ Ｐゴシック"/>
      <family val="3"/>
      <charset val="128"/>
    </font>
    <font>
      <sz val="7"/>
      <name val="ＭＳ Ｐゴシック"/>
      <family val="3"/>
      <charset val="128"/>
    </font>
    <font>
      <sz val="14"/>
      <name val="HGP創英角ﾎﾟｯﾌﾟ体"/>
      <family val="3"/>
      <charset val="128"/>
    </font>
    <font>
      <sz val="14"/>
      <name val="ＭＳ Ｐゴシック"/>
      <family val="3"/>
      <charset val="128"/>
    </font>
    <font>
      <i/>
      <sz val="10"/>
      <name val="ＭＳ Ｐゴシック"/>
      <family val="3"/>
      <charset val="128"/>
    </font>
    <font>
      <sz val="11"/>
      <name val="Meiryo UI"/>
      <family val="3"/>
      <charset val="128"/>
    </font>
    <font>
      <sz val="18"/>
      <name val="Meiryo UI"/>
      <family val="3"/>
      <charset val="128"/>
    </font>
    <font>
      <b/>
      <sz val="11"/>
      <color theme="1"/>
      <name val="Meiryo UI"/>
      <family val="3"/>
      <charset val="128"/>
    </font>
    <font>
      <b/>
      <sz val="11"/>
      <name val="Meiryo UI"/>
      <family val="3"/>
      <charset val="128"/>
    </font>
    <font>
      <b/>
      <sz val="11"/>
      <name val="HG丸ｺﾞｼｯｸM-PRO"/>
      <family val="3"/>
      <charset val="128"/>
    </font>
    <font>
      <sz val="9"/>
      <name val="ＭＳ Ｐゴシック"/>
      <family val="3"/>
      <charset val="128"/>
    </font>
    <font>
      <b/>
      <sz val="12"/>
      <name val="Meiryo UI"/>
      <family val="3"/>
      <charset val="128"/>
    </font>
    <font>
      <sz val="9"/>
      <color rgb="FF000000"/>
      <name val="Meiryo UI"/>
      <family val="3"/>
      <charset val="128"/>
    </font>
    <font>
      <sz val="10"/>
      <name val="Meiryo UI"/>
      <family val="3"/>
      <charset val="128"/>
    </font>
    <font>
      <sz val="12"/>
      <name val="Meiryo UI"/>
      <family val="3"/>
      <charset val="128"/>
    </font>
    <font>
      <sz val="11"/>
      <color rgb="FFFF0000"/>
      <name val="HG丸ｺﾞｼｯｸM-PRO"/>
      <family val="3"/>
      <charset val="128"/>
    </font>
    <font>
      <sz val="11"/>
      <color theme="1"/>
      <name val="HG丸ｺﾞｼｯｸM-PRO"/>
      <family val="3"/>
      <charset val="128"/>
    </font>
    <font>
      <sz val="11"/>
      <color theme="1"/>
      <name val="ＭＳ Ｐゴシック"/>
      <family val="3"/>
      <charset val="128"/>
    </font>
    <font>
      <sz val="9"/>
      <color theme="1"/>
      <name val="HG丸ｺﾞｼｯｸM-PRO"/>
      <family val="3"/>
      <charset val="128"/>
    </font>
    <font>
      <sz val="10"/>
      <color theme="1"/>
      <name val="HG丸ｺﾞｼｯｸM-PRO"/>
      <family val="3"/>
      <charset val="128"/>
    </font>
    <font>
      <sz val="11"/>
      <color theme="1"/>
      <name val="ＭＳ Ｐゴシック"/>
      <family val="3"/>
      <charset val="128"/>
      <scheme val="minor"/>
    </font>
    <font>
      <sz val="11"/>
      <color theme="1"/>
      <name val="Meiryo UI"/>
      <family val="3"/>
      <charset val="128"/>
    </font>
    <font>
      <u/>
      <sz val="12"/>
      <color theme="1"/>
      <name val="HG丸ｺﾞｼｯｸM-PRO"/>
      <family val="3"/>
      <charset val="128"/>
    </font>
    <font>
      <u/>
      <sz val="11"/>
      <color theme="1"/>
      <name val="HG丸ｺﾞｼｯｸM-PRO"/>
      <family val="3"/>
      <charset val="128"/>
    </font>
    <font>
      <b/>
      <sz val="11"/>
      <color theme="1"/>
      <name val="HG丸ｺﾞｼｯｸM-PRO"/>
      <family val="3"/>
      <charset val="128"/>
    </font>
    <font>
      <sz val="9"/>
      <name val="ＭＳ Ｐゴシック"/>
      <family val="3"/>
      <charset val="128"/>
      <scheme val="minor"/>
    </font>
    <font>
      <sz val="7"/>
      <color theme="1"/>
      <name val="HG丸ｺﾞｼｯｸM-PRO"/>
      <family val="3"/>
      <charset val="128"/>
    </font>
    <font>
      <sz val="8"/>
      <name val="HG丸ｺﾞｼｯｸM-PRO"/>
      <family val="3"/>
      <charset val="128"/>
    </font>
    <font>
      <sz val="10"/>
      <color rgb="FFFF0000"/>
      <name val="HG丸ｺﾞｼｯｸM-PRO"/>
      <family val="3"/>
      <charset val="128"/>
    </font>
    <font>
      <u/>
      <sz val="10"/>
      <color rgb="FFFF0000"/>
      <name val="HG丸ｺﾞｼｯｸM-PRO"/>
      <family val="3"/>
      <charset val="128"/>
    </font>
    <font>
      <sz val="7"/>
      <name val="HG丸ｺﾞｼｯｸM-PRO"/>
      <family val="3"/>
      <charset val="128"/>
    </font>
    <font>
      <sz val="8"/>
      <color rgb="FFFF0000"/>
      <name val="HG丸ｺﾞｼｯｸM-PRO"/>
      <family val="3"/>
      <charset val="128"/>
    </font>
    <font>
      <sz val="6"/>
      <color theme="1"/>
      <name val="HG丸ｺﾞｼｯｸM-PRO"/>
      <family val="3"/>
      <charset val="128"/>
    </font>
    <font>
      <b/>
      <sz val="12"/>
      <color rgb="FFFF000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536">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5" fillId="0" borderId="0" xfId="0" applyFont="1" applyBorder="1" applyAlignment="1">
      <alignment vertical="center"/>
    </xf>
    <xf numFmtId="0" fontId="7" fillId="0" borderId="0" xfId="0" applyFont="1" applyAlignment="1">
      <alignment horizontal="right" vertical="center"/>
    </xf>
    <xf numFmtId="0" fontId="5" fillId="0" borderId="0" xfId="0" applyFont="1" applyFill="1" applyBorder="1" applyAlignment="1">
      <alignment vertical="center" shrinkToFit="1"/>
    </xf>
    <xf numFmtId="0" fontId="2" fillId="0" borderId="0" xfId="0" applyFont="1">
      <alignment vertical="center"/>
    </xf>
    <xf numFmtId="0" fontId="14" fillId="0" borderId="0" xfId="0" applyFont="1">
      <alignment vertical="center"/>
    </xf>
    <xf numFmtId="0" fontId="18" fillId="0" borderId="0" xfId="0" applyFont="1">
      <alignment vertical="center"/>
    </xf>
    <xf numFmtId="0" fontId="4" fillId="0" borderId="0" xfId="0" applyFont="1" applyBorder="1" applyAlignment="1">
      <alignment vertical="center"/>
    </xf>
    <xf numFmtId="0" fontId="13" fillId="0" borderId="0" xfId="0" applyFont="1" applyAlignment="1">
      <alignment horizontal="center" vertical="center"/>
    </xf>
    <xf numFmtId="0" fontId="17" fillId="0" borderId="0" xfId="0" applyFont="1" applyBorder="1" applyAlignment="1">
      <alignment vertical="center" shrinkToFit="1"/>
    </xf>
    <xf numFmtId="0" fontId="21" fillId="0" borderId="0" xfId="0" applyFont="1">
      <alignment vertical="center"/>
    </xf>
    <xf numFmtId="0" fontId="23" fillId="0" borderId="0" xfId="0" applyFont="1">
      <alignment vertical="center"/>
    </xf>
    <xf numFmtId="0" fontId="0" fillId="0" borderId="0" xfId="0" applyBorder="1" applyAlignment="1">
      <alignment vertical="center"/>
    </xf>
    <xf numFmtId="38" fontId="0" fillId="0" borderId="0" xfId="1" applyFont="1" applyBorder="1" applyAlignment="1">
      <alignment vertical="center"/>
    </xf>
    <xf numFmtId="177" fontId="0" fillId="0" borderId="0"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vertical="center" shrinkToFit="1"/>
    </xf>
    <xf numFmtId="0" fontId="0" fillId="0" borderId="0" xfId="0" applyFill="1" applyBorder="1" applyAlignment="1">
      <alignment vertical="center" shrinkToFit="1"/>
    </xf>
    <xf numFmtId="0" fontId="25" fillId="0" borderId="0" xfId="0" applyFont="1">
      <alignment vertical="center"/>
    </xf>
    <xf numFmtId="0" fontId="26" fillId="0" borderId="0" xfId="0" applyFont="1">
      <alignment vertical="center"/>
    </xf>
    <xf numFmtId="0" fontId="0" fillId="0" borderId="1" xfId="0" applyBorder="1" applyAlignment="1">
      <alignment vertical="center"/>
    </xf>
    <xf numFmtId="0" fontId="0" fillId="0" borderId="1" xfId="0" applyBorder="1" applyAlignment="1">
      <alignment horizontal="center" vertical="center"/>
    </xf>
    <xf numFmtId="38" fontId="0" fillId="0" borderId="1" xfId="0" applyNumberFormat="1" applyBorder="1" applyAlignment="1">
      <alignment vertical="center"/>
    </xf>
    <xf numFmtId="0" fontId="0" fillId="0" borderId="16" xfId="0" applyBorder="1">
      <alignment vertical="center"/>
    </xf>
    <xf numFmtId="0" fontId="0" fillId="0" borderId="1" xfId="0" applyBorder="1">
      <alignment vertical="center"/>
    </xf>
    <xf numFmtId="0" fontId="0" fillId="0" borderId="17" xfId="0" applyBorder="1">
      <alignment vertical="center"/>
    </xf>
    <xf numFmtId="0" fontId="0" fillId="0" borderId="2" xfId="0" applyBorder="1">
      <alignment vertical="center"/>
    </xf>
    <xf numFmtId="0" fontId="0" fillId="0" borderId="18" xfId="0" applyBorder="1">
      <alignment vertical="center"/>
    </xf>
    <xf numFmtId="0" fontId="0" fillId="0" borderId="7" xfId="0" applyBorder="1">
      <alignment vertical="center"/>
    </xf>
    <xf numFmtId="0" fontId="17" fillId="0" borderId="0" xfId="0" applyFont="1">
      <alignment vertical="center"/>
    </xf>
    <xf numFmtId="0" fontId="17" fillId="3" borderId="15" xfId="0" applyFont="1" applyFill="1" applyBorder="1" applyAlignment="1">
      <alignment horizontal="center" vertical="center"/>
    </xf>
    <xf numFmtId="0" fontId="17" fillId="3" borderId="2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0" borderId="21" xfId="0" applyFont="1" applyBorder="1">
      <alignment vertical="center"/>
    </xf>
    <xf numFmtId="10" fontId="17" fillId="3" borderId="22" xfId="0" applyNumberFormat="1" applyFont="1" applyFill="1" applyBorder="1">
      <alignment vertical="center"/>
    </xf>
    <xf numFmtId="10" fontId="17" fillId="0" borderId="22" xfId="0" applyNumberFormat="1" applyFont="1" applyBorder="1">
      <alignment vertical="center"/>
    </xf>
    <xf numFmtId="0" fontId="17" fillId="0" borderId="23" xfId="0" applyFont="1" applyBorder="1">
      <alignment vertical="center"/>
    </xf>
    <xf numFmtId="10" fontId="17" fillId="3" borderId="24" xfId="0" applyNumberFormat="1" applyFont="1" applyFill="1" applyBorder="1">
      <alignment vertical="center"/>
    </xf>
    <xf numFmtId="10" fontId="17" fillId="0" borderId="24" xfId="0" applyNumberFormat="1" applyFont="1" applyBorder="1">
      <alignment vertical="center"/>
    </xf>
    <xf numFmtId="10" fontId="17" fillId="3" borderId="25" xfId="0" applyNumberFormat="1" applyFont="1" applyFill="1" applyBorder="1">
      <alignment vertical="center"/>
    </xf>
    <xf numFmtId="10" fontId="17" fillId="3" borderId="23" xfId="0" applyNumberFormat="1" applyFont="1" applyFill="1" applyBorder="1">
      <alignment vertical="center"/>
    </xf>
    <xf numFmtId="10" fontId="17" fillId="0" borderId="26" xfId="0" applyNumberFormat="1" applyFont="1" applyBorder="1">
      <alignment vertical="center"/>
    </xf>
    <xf numFmtId="0" fontId="17" fillId="0" borderId="26" xfId="0" applyFont="1" applyBorder="1">
      <alignment vertical="center"/>
    </xf>
    <xf numFmtId="0" fontId="17" fillId="0" borderId="27" xfId="0" applyFont="1" applyBorder="1">
      <alignment vertical="center"/>
    </xf>
    <xf numFmtId="10" fontId="17" fillId="3" borderId="28" xfId="0" applyNumberFormat="1" applyFont="1" applyFill="1" applyBorder="1">
      <alignment vertical="center"/>
    </xf>
    <xf numFmtId="10" fontId="17" fillId="0" borderId="27" xfId="0" applyNumberFormat="1" applyFont="1" applyBorder="1">
      <alignment vertical="center"/>
    </xf>
    <xf numFmtId="0" fontId="21" fillId="0" borderId="0" xfId="0" applyFont="1" applyAlignment="1">
      <alignment vertical="top"/>
    </xf>
    <xf numFmtId="0" fontId="12" fillId="0" borderId="0" xfId="0" applyFont="1" applyBorder="1" applyAlignment="1">
      <alignment vertical="center"/>
    </xf>
    <xf numFmtId="0" fontId="30" fillId="0" borderId="0" xfId="0" applyFont="1" applyBorder="1" applyAlignment="1">
      <alignment vertical="center" wrapText="1"/>
    </xf>
    <xf numFmtId="177" fontId="0" fillId="0" borderId="0" xfId="0" applyNumberFormat="1" applyAlignment="1">
      <alignment vertical="center" shrinkToFit="1"/>
    </xf>
    <xf numFmtId="0" fontId="30" fillId="0" borderId="0" xfId="0" applyFont="1" applyBorder="1" applyAlignment="1">
      <alignment horizontal="left" vertical="center" wrapText="1"/>
    </xf>
    <xf numFmtId="0" fontId="29" fillId="0" borderId="0" xfId="0" applyFont="1" applyBorder="1" applyAlignment="1">
      <alignment vertical="center" wrapText="1"/>
    </xf>
    <xf numFmtId="0" fontId="5" fillId="0" borderId="0" xfId="0" applyFont="1" applyFill="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lignment vertical="center"/>
    </xf>
    <xf numFmtId="0" fontId="11" fillId="0" borderId="0" xfId="0" applyFont="1" applyAlignment="1">
      <alignment horizontal="center" vertical="center"/>
    </xf>
    <xf numFmtId="181" fontId="5" fillId="0" borderId="0" xfId="0" applyNumberFormat="1" applyFont="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12" fillId="0" borderId="0" xfId="0" applyFont="1" applyAlignment="1">
      <alignment horizontal="left" vertical="center"/>
    </xf>
    <xf numFmtId="0" fontId="32" fillId="0" borderId="0" xfId="0" applyFont="1" applyAlignment="1">
      <alignment vertical="center"/>
    </xf>
    <xf numFmtId="0" fontId="35" fillId="0" borderId="0" xfId="0" applyFont="1" applyAlignment="1">
      <alignment horizontal="left" vertical="center"/>
    </xf>
    <xf numFmtId="0" fontId="32" fillId="0" borderId="0" xfId="0" applyFont="1" applyAlignment="1">
      <alignment horizontal="left" vertical="center"/>
    </xf>
    <xf numFmtId="0" fontId="5" fillId="0" borderId="18" xfId="0" applyFont="1" applyFill="1" applyBorder="1" applyAlignment="1">
      <alignment vertical="center"/>
    </xf>
    <xf numFmtId="0" fontId="5" fillId="0" borderId="0" xfId="0" applyFont="1" applyFill="1" applyAlignment="1">
      <alignment vertical="center"/>
    </xf>
    <xf numFmtId="0" fontId="5" fillId="0" borderId="14" xfId="0" applyFont="1" applyFill="1" applyBorder="1" applyAlignment="1">
      <alignment vertical="center"/>
    </xf>
    <xf numFmtId="0" fontId="5" fillId="0" borderId="19" xfId="0" applyFont="1" applyFill="1" applyBorder="1" applyAlignment="1">
      <alignment vertical="center"/>
    </xf>
    <xf numFmtId="0" fontId="0" fillId="0" borderId="7" xfId="0" applyBorder="1" applyAlignment="1">
      <alignment vertical="center"/>
    </xf>
    <xf numFmtId="0" fontId="27" fillId="0" borderId="0" xfId="0" applyFont="1" applyAlignment="1">
      <alignment vertical="center"/>
    </xf>
    <xf numFmtId="0" fontId="37" fillId="0" borderId="0" xfId="0" applyFont="1" applyAlignment="1">
      <alignment vertical="center"/>
    </xf>
    <xf numFmtId="0" fontId="5" fillId="0" borderId="53" xfId="0" applyFont="1" applyBorder="1" applyAlignment="1">
      <alignment vertical="center"/>
    </xf>
    <xf numFmtId="0" fontId="10" fillId="0" borderId="42" xfId="0" applyFont="1" applyBorder="1" applyAlignment="1" applyProtection="1">
      <alignment horizontal="center" vertical="center"/>
    </xf>
    <xf numFmtId="0" fontId="17" fillId="0" borderId="0" xfId="0" applyFont="1" applyAlignment="1">
      <alignment vertical="center" wrapText="1"/>
    </xf>
    <xf numFmtId="0" fontId="5" fillId="0" borderId="49" xfId="0" applyFont="1" applyFill="1" applyBorder="1" applyAlignment="1">
      <alignment vertical="center"/>
    </xf>
    <xf numFmtId="0" fontId="0" fillId="0" borderId="0" xfId="0" applyBorder="1" applyAlignment="1">
      <alignment vertical="center"/>
    </xf>
    <xf numFmtId="0" fontId="46" fillId="0" borderId="7" xfId="0" applyFont="1" applyFill="1" applyBorder="1" applyAlignment="1">
      <alignment horizontal="left" vertical="center"/>
    </xf>
    <xf numFmtId="0" fontId="46" fillId="0" borderId="8" xfId="0" applyFont="1" applyFill="1" applyBorder="1" applyAlignment="1">
      <alignment horizontal="right" vertical="center"/>
    </xf>
    <xf numFmtId="0" fontId="43" fillId="0" borderId="0" xfId="0" applyFont="1" applyFill="1" applyBorder="1" applyAlignment="1">
      <alignment horizontal="right" vertical="center"/>
    </xf>
    <xf numFmtId="0" fontId="43" fillId="0" borderId="30" xfId="0" applyFont="1" applyFill="1" applyBorder="1" applyAlignment="1">
      <alignment vertical="center"/>
    </xf>
    <xf numFmtId="178" fontId="43" fillId="0" borderId="8" xfId="0" applyNumberFormat="1" applyFont="1" applyFill="1" applyBorder="1" applyAlignment="1" applyProtection="1">
      <alignment vertical="center" shrinkToFit="1"/>
      <protection locked="0"/>
    </xf>
    <xf numFmtId="0" fontId="43" fillId="0" borderId="8" xfId="0" applyFont="1" applyFill="1" applyBorder="1" applyAlignment="1">
      <alignment vertical="center"/>
    </xf>
    <xf numFmtId="0" fontId="43" fillId="0" borderId="6" xfId="0" applyFont="1" applyFill="1" applyBorder="1" applyAlignment="1">
      <alignment vertical="center"/>
    </xf>
    <xf numFmtId="0" fontId="43" fillId="0" borderId="0" xfId="0" applyFont="1">
      <alignment vertical="center"/>
    </xf>
    <xf numFmtId="0" fontId="49" fillId="0" borderId="0" xfId="0" applyFont="1">
      <alignment vertical="center"/>
    </xf>
    <xf numFmtId="0" fontId="43" fillId="0" borderId="0" xfId="0" applyFont="1" applyAlignment="1">
      <alignment vertical="center"/>
    </xf>
    <xf numFmtId="0" fontId="43" fillId="0" borderId="0" xfId="0" applyFont="1" applyAlignment="1">
      <alignment horizontal="center" vertical="center"/>
    </xf>
    <xf numFmtId="0" fontId="50" fillId="0" borderId="0" xfId="0" applyFont="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0" fillId="0" borderId="7" xfId="0" applyBorder="1" applyAlignment="1">
      <alignment vertical="center"/>
    </xf>
    <xf numFmtId="0" fontId="41" fillId="0" borderId="0" xfId="0" applyFont="1" applyBorder="1" applyAlignment="1">
      <alignment vertical="center"/>
    </xf>
    <xf numFmtId="0" fontId="5" fillId="0" borderId="7" xfId="0" applyFont="1" applyFill="1" applyBorder="1" applyAlignment="1">
      <alignment vertical="center"/>
    </xf>
    <xf numFmtId="0" fontId="5" fillId="0" borderId="0" xfId="0" applyFont="1" applyAlignment="1">
      <alignment vertical="center" textRotation="255"/>
    </xf>
    <xf numFmtId="0" fontId="54" fillId="0" borderId="7" xfId="0" applyFont="1" applyFill="1" applyBorder="1" applyAlignment="1">
      <alignment horizontal="left" vertical="center"/>
    </xf>
    <xf numFmtId="0" fontId="54" fillId="0" borderId="8" xfId="0" applyFont="1" applyFill="1" applyBorder="1" applyAlignment="1">
      <alignment horizontal="left" vertical="center"/>
    </xf>
    <xf numFmtId="0" fontId="0" fillId="0" borderId="14" xfId="0" applyFont="1" applyBorder="1" applyAlignment="1" applyProtection="1">
      <alignment vertical="center"/>
      <protection locked="0"/>
    </xf>
    <xf numFmtId="0" fontId="0" fillId="0" borderId="7" xfId="0" applyFont="1" applyBorder="1" applyAlignment="1" applyProtection="1">
      <alignment vertical="center"/>
      <protection locked="0"/>
    </xf>
    <xf numFmtId="177" fontId="5" fillId="0" borderId="29" xfId="0" applyNumberFormat="1" applyFont="1" applyFill="1" applyBorder="1" applyAlignment="1" applyProtection="1">
      <alignment vertical="center"/>
      <protection hidden="1"/>
    </xf>
    <xf numFmtId="177" fontId="5" fillId="0" borderId="0" xfId="0" applyNumberFormat="1" applyFont="1" applyFill="1" applyBorder="1" applyAlignment="1" applyProtection="1">
      <alignment vertical="center"/>
      <protection hidden="1"/>
    </xf>
    <xf numFmtId="0" fontId="0" fillId="0" borderId="53" xfId="0" applyBorder="1" applyAlignment="1">
      <alignment vertical="center"/>
    </xf>
    <xf numFmtId="0" fontId="0" fillId="0" borderId="34" xfId="0" applyBorder="1" applyAlignment="1">
      <alignment vertical="center"/>
    </xf>
    <xf numFmtId="0" fontId="10" fillId="0" borderId="33" xfId="0" applyFont="1" applyFill="1" applyBorder="1" applyAlignment="1">
      <alignment vertical="center"/>
    </xf>
    <xf numFmtId="0" fontId="5" fillId="0" borderId="14" xfId="0" applyFont="1" applyFill="1" applyBorder="1" applyAlignment="1">
      <alignment vertical="center"/>
    </xf>
    <xf numFmtId="0" fontId="0" fillId="0" borderId="7" xfId="0" applyBorder="1" applyAlignment="1">
      <alignment vertical="center"/>
    </xf>
    <xf numFmtId="0" fontId="0" fillId="0" borderId="40"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5" xfId="0" applyFont="1" applyBorder="1" applyAlignment="1" applyProtection="1">
      <alignment vertical="center"/>
      <protection locked="0"/>
    </xf>
    <xf numFmtId="177" fontId="2" fillId="0" borderId="31" xfId="1" applyNumberFormat="1" applyFont="1" applyFill="1" applyBorder="1" applyAlignment="1" applyProtection="1">
      <alignment horizontal="right" vertical="center"/>
      <protection locked="0"/>
    </xf>
    <xf numFmtId="177" fontId="2" fillId="0" borderId="23" xfId="1" applyNumberFormat="1" applyFont="1" applyFill="1" applyBorder="1" applyAlignment="1" applyProtection="1">
      <alignment horizontal="right" vertical="center"/>
      <protection locked="0"/>
    </xf>
    <xf numFmtId="177" fontId="2" fillId="0" borderId="32" xfId="1" applyNumberFormat="1" applyFont="1" applyFill="1" applyBorder="1" applyAlignment="1" applyProtection="1">
      <alignment horizontal="right" vertical="center"/>
      <protection locked="0"/>
    </xf>
    <xf numFmtId="0" fontId="43" fillId="0" borderId="18" xfId="0" applyFont="1" applyFill="1" applyBorder="1" applyAlignment="1">
      <alignment vertical="center" shrinkToFit="1"/>
    </xf>
    <xf numFmtId="0" fontId="43" fillId="0" borderId="19" xfId="0" applyFont="1" applyFill="1" applyBorder="1" applyAlignment="1">
      <alignment vertical="center" shrinkToFit="1"/>
    </xf>
    <xf numFmtId="0" fontId="0" fillId="0" borderId="8" xfId="0" applyBorder="1" applyAlignment="1">
      <alignment vertical="center"/>
    </xf>
    <xf numFmtId="0" fontId="46" fillId="0" borderId="15" xfId="0" applyFont="1" applyFill="1" applyBorder="1" applyAlignment="1">
      <alignment horizontal="center" vertical="center"/>
    </xf>
    <xf numFmtId="0" fontId="46" fillId="0" borderId="18" xfId="0" applyFont="1" applyFill="1" applyBorder="1" applyAlignment="1">
      <alignment horizontal="center" vertical="center"/>
    </xf>
    <xf numFmtId="0" fontId="46" fillId="0" borderId="19" xfId="0" applyFont="1" applyFill="1" applyBorder="1" applyAlignment="1">
      <alignment horizontal="center" vertical="center"/>
    </xf>
    <xf numFmtId="184" fontId="44" fillId="0" borderId="12" xfId="0" applyNumberFormat="1" applyFont="1" applyFill="1" applyBorder="1" applyAlignment="1" applyProtection="1">
      <alignment horizontal="right" vertical="center" shrinkToFit="1"/>
      <protection locked="0"/>
    </xf>
    <xf numFmtId="184" fontId="44" fillId="0" borderId="11" xfId="0" applyNumberFormat="1" applyFont="1" applyFill="1" applyBorder="1" applyAlignment="1" applyProtection="1">
      <alignment horizontal="right" vertical="center" shrinkToFit="1"/>
      <protection locked="0"/>
    </xf>
    <xf numFmtId="184" fontId="44" fillId="0" borderId="13" xfId="0" applyNumberFormat="1" applyFont="1" applyFill="1" applyBorder="1" applyAlignment="1" applyProtection="1">
      <alignment horizontal="right" vertical="center" shrinkToFit="1"/>
      <protection locked="0"/>
    </xf>
    <xf numFmtId="0" fontId="43" fillId="0" borderId="18" xfId="0" applyFont="1" applyFill="1" applyBorder="1" applyAlignment="1">
      <alignment vertical="center"/>
    </xf>
    <xf numFmtId="0" fontId="43" fillId="0" borderId="7" xfId="0" applyFont="1" applyFill="1" applyBorder="1" applyAlignment="1">
      <alignment vertical="center"/>
    </xf>
    <xf numFmtId="0" fontId="43" fillId="0" borderId="8" xfId="0" applyFont="1" applyFill="1" applyBorder="1" applyAlignment="1">
      <alignment vertical="center"/>
    </xf>
    <xf numFmtId="0" fontId="44" fillId="0" borderId="40" xfId="0" applyFont="1" applyFill="1" applyBorder="1" applyAlignment="1" applyProtection="1">
      <alignment horizontal="right" vertical="center"/>
      <protection locked="0"/>
    </xf>
    <xf numFmtId="0" fontId="44" fillId="0" borderId="4" xfId="0" applyFont="1" applyFill="1" applyBorder="1" applyAlignment="1" applyProtection="1">
      <alignment horizontal="right" vertical="center"/>
      <protection locked="0"/>
    </xf>
    <xf numFmtId="0" fontId="44" fillId="0" borderId="5" xfId="0" applyFont="1" applyFill="1" applyBorder="1" applyAlignment="1" applyProtection="1">
      <alignment horizontal="right" vertical="center"/>
      <protection locked="0"/>
    </xf>
    <xf numFmtId="0" fontId="46" fillId="0" borderId="0" xfId="0" applyFont="1" applyFill="1" applyBorder="1" applyAlignment="1">
      <alignment horizontal="left" vertical="center"/>
    </xf>
    <xf numFmtId="178" fontId="44" fillId="0" borderId="29" xfId="0" applyNumberFormat="1" applyFont="1" applyFill="1" applyBorder="1" applyAlignment="1" applyProtection="1">
      <alignment vertical="center" shrinkToFit="1"/>
      <protection hidden="1"/>
    </xf>
    <xf numFmtId="178" fontId="44" fillId="0" borderId="0" xfId="0" applyNumberFormat="1" applyFont="1" applyFill="1" applyBorder="1" applyAlignment="1" applyProtection="1">
      <alignment vertical="center" shrinkToFit="1"/>
      <protection hidden="1"/>
    </xf>
    <xf numFmtId="178" fontId="44" fillId="0" borderId="30" xfId="0" applyNumberFormat="1" applyFont="1" applyFill="1" applyBorder="1" applyAlignment="1" applyProtection="1">
      <alignment vertical="center" shrinkToFit="1"/>
      <protection hidden="1"/>
    </xf>
    <xf numFmtId="183" fontId="44" fillId="0" borderId="41" xfId="0" applyNumberFormat="1" applyFont="1" applyFill="1" applyBorder="1" applyAlignment="1" applyProtection="1">
      <alignment horizontal="center" vertical="center" shrinkToFit="1"/>
      <protection locked="0"/>
    </xf>
    <xf numFmtId="183" fontId="44" fillId="0" borderId="42" xfId="0" applyNumberFormat="1" applyFont="1" applyFill="1" applyBorder="1" applyAlignment="1" applyProtection="1">
      <alignment horizontal="center" vertical="center" shrinkToFit="1"/>
      <protection locked="0"/>
    </xf>
    <xf numFmtId="183" fontId="44" fillId="0" borderId="43" xfId="0" applyNumberFormat="1" applyFont="1" applyFill="1" applyBorder="1" applyAlignment="1" applyProtection="1">
      <alignment horizontal="center" vertical="center" shrinkToFit="1"/>
      <protection locked="0"/>
    </xf>
    <xf numFmtId="184" fontId="44" fillId="0" borderId="41" xfId="0" applyNumberFormat="1" applyFont="1" applyFill="1" applyBorder="1" applyAlignment="1" applyProtection="1">
      <alignment horizontal="right" vertical="center" shrinkToFit="1"/>
      <protection locked="0"/>
    </xf>
    <xf numFmtId="184" fontId="44" fillId="0" borderId="42" xfId="0" applyNumberFormat="1" applyFont="1" applyFill="1" applyBorder="1" applyAlignment="1" applyProtection="1">
      <alignment horizontal="right" vertical="center" shrinkToFit="1"/>
      <protection locked="0"/>
    </xf>
    <xf numFmtId="184" fontId="44" fillId="0" borderId="43" xfId="0" applyNumberFormat="1" applyFont="1" applyFill="1" applyBorder="1" applyAlignment="1" applyProtection="1">
      <alignment horizontal="right" vertical="center" shrinkToFit="1"/>
      <protection locked="0"/>
    </xf>
    <xf numFmtId="185" fontId="2" fillId="0" borderId="41" xfId="1" applyNumberFormat="1" applyFont="1" applyFill="1" applyBorder="1" applyAlignment="1" applyProtection="1">
      <alignment horizontal="right" vertical="center"/>
      <protection locked="0"/>
    </xf>
    <xf numFmtId="185" fontId="2" fillId="0" borderId="42" xfId="1" applyNumberFormat="1" applyFont="1" applyFill="1" applyBorder="1" applyAlignment="1" applyProtection="1">
      <alignment horizontal="right" vertical="center"/>
      <protection locked="0"/>
    </xf>
    <xf numFmtId="185" fontId="2" fillId="0" borderId="43" xfId="1" applyNumberFormat="1" applyFont="1" applyFill="1" applyBorder="1" applyAlignment="1" applyProtection="1">
      <alignment horizontal="right" vertical="center"/>
      <protection locked="0"/>
    </xf>
    <xf numFmtId="0" fontId="5" fillId="0" borderId="7" xfId="0" applyFont="1" applyFill="1" applyBorder="1" applyAlignment="1">
      <alignment vertical="center" shrinkToFit="1"/>
    </xf>
    <xf numFmtId="0" fontId="5" fillId="0" borderId="19" xfId="0" applyFont="1" applyFill="1" applyBorder="1" applyAlignment="1">
      <alignment vertical="center" shrinkToFit="1"/>
    </xf>
    <xf numFmtId="185" fontId="2" fillId="0" borderId="31" xfId="1" applyNumberFormat="1" applyFont="1" applyFill="1" applyBorder="1" applyAlignment="1" applyProtection="1">
      <alignment horizontal="right" vertical="center"/>
      <protection locked="0"/>
    </xf>
    <xf numFmtId="185" fontId="2" fillId="0" borderId="23" xfId="1" applyNumberFormat="1" applyFont="1" applyFill="1" applyBorder="1" applyAlignment="1" applyProtection="1">
      <alignment horizontal="right" vertical="center"/>
      <protection locked="0"/>
    </xf>
    <xf numFmtId="185" fontId="2" fillId="0" borderId="32" xfId="1" applyNumberFormat="1" applyFont="1" applyFill="1" applyBorder="1" applyAlignment="1" applyProtection="1">
      <alignment horizontal="right" vertical="center"/>
      <protection locked="0"/>
    </xf>
    <xf numFmtId="0" fontId="5" fillId="0" borderId="7" xfId="0" applyFont="1" applyFill="1" applyBorder="1" applyAlignment="1">
      <alignment vertical="center"/>
    </xf>
    <xf numFmtId="0" fontId="5" fillId="0" borderId="19" xfId="0" applyFont="1" applyFill="1" applyBorder="1" applyAlignment="1">
      <alignment vertical="center"/>
    </xf>
    <xf numFmtId="0" fontId="5" fillId="0" borderId="18" xfId="0" applyFont="1" applyFill="1" applyBorder="1" applyAlignment="1">
      <alignment vertical="center"/>
    </xf>
    <xf numFmtId="177" fontId="2" fillId="0" borderId="41" xfId="1" applyNumberFormat="1" applyFont="1" applyFill="1" applyBorder="1" applyAlignment="1" applyProtection="1">
      <alignment horizontal="right" vertical="center"/>
      <protection locked="0"/>
    </xf>
    <xf numFmtId="177" fontId="2" fillId="0" borderId="42" xfId="1" applyNumberFormat="1" applyFont="1" applyFill="1" applyBorder="1" applyAlignment="1" applyProtection="1">
      <alignment horizontal="right" vertical="center"/>
      <protection locked="0"/>
    </xf>
    <xf numFmtId="177" fontId="2" fillId="0" borderId="43" xfId="1" applyNumberFormat="1" applyFont="1" applyFill="1" applyBorder="1" applyAlignment="1" applyProtection="1">
      <alignment horizontal="right" vertical="center"/>
      <protection locked="0"/>
    </xf>
    <xf numFmtId="49" fontId="12" fillId="0" borderId="37" xfId="0" applyNumberFormat="1" applyFont="1" applyBorder="1" applyAlignment="1" applyProtection="1">
      <alignment horizontal="center" vertical="center"/>
      <protection locked="0"/>
    </xf>
    <xf numFmtId="49" fontId="12" fillId="0" borderId="38" xfId="0" applyNumberFormat="1" applyFont="1" applyBorder="1" applyAlignment="1" applyProtection="1">
      <alignment horizontal="center" vertical="center"/>
      <protection locked="0"/>
    </xf>
    <xf numFmtId="49" fontId="12" fillId="0" borderId="51" xfId="0" applyNumberFormat="1" applyFont="1" applyBorder="1" applyAlignment="1" applyProtection="1">
      <alignment horizontal="center" vertical="center"/>
      <protection locked="0"/>
    </xf>
    <xf numFmtId="49" fontId="12" fillId="0" borderId="52" xfId="0" applyNumberFormat="1" applyFont="1" applyBorder="1" applyAlignment="1" applyProtection="1">
      <alignment horizontal="center" vertical="center"/>
      <protection locked="0"/>
    </xf>
    <xf numFmtId="0" fontId="12" fillId="0" borderId="36" xfId="0" applyFont="1" applyBorder="1" applyAlignment="1" applyProtection="1">
      <alignment horizontal="right" vertical="center"/>
      <protection locked="0"/>
    </xf>
    <xf numFmtId="0" fontId="12" fillId="0" borderId="37" xfId="0" applyFont="1" applyBorder="1" applyAlignment="1" applyProtection="1">
      <alignment horizontal="right" vertical="center"/>
      <protection locked="0"/>
    </xf>
    <xf numFmtId="0" fontId="12" fillId="0" borderId="87" xfId="0" applyFont="1" applyBorder="1" applyAlignment="1" applyProtection="1">
      <alignment horizontal="right" vertical="center"/>
      <protection locked="0"/>
    </xf>
    <xf numFmtId="0" fontId="12" fillId="0" borderId="58" xfId="0" applyFont="1" applyBorder="1" applyAlignment="1" applyProtection="1">
      <alignment horizontal="right" vertical="center"/>
      <protection locked="0"/>
    </xf>
    <xf numFmtId="0" fontId="12" fillId="0" borderId="37" xfId="0" applyFont="1" applyBorder="1" applyAlignment="1">
      <alignment horizontal="center" vertical="center"/>
    </xf>
    <xf numFmtId="0" fontId="12" fillId="0" borderId="58" xfId="0" applyFont="1" applyBorder="1" applyAlignment="1">
      <alignment horizontal="center" vertical="center"/>
    </xf>
    <xf numFmtId="0" fontId="12" fillId="0" borderId="37"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58" xfId="0" applyFont="1" applyBorder="1" applyAlignment="1" applyProtection="1">
      <alignment horizontal="left" vertical="center"/>
      <protection locked="0"/>
    </xf>
    <xf numFmtId="0" fontId="12" fillId="0" borderId="59" xfId="0" applyFont="1" applyBorder="1" applyAlignment="1" applyProtection="1">
      <alignment horizontal="left" vertical="center"/>
      <protection locked="0"/>
    </xf>
    <xf numFmtId="0" fontId="5" fillId="0" borderId="15" xfId="0" applyFont="1" applyFill="1"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0" fillId="0" borderId="50" xfId="0" applyFont="1" applyFill="1" applyBorder="1" applyAlignment="1" applyProtection="1">
      <alignment horizontal="left" vertical="center"/>
      <protection locked="0"/>
    </xf>
    <xf numFmtId="0" fontId="0" fillId="0" borderId="51" xfId="0" applyFont="1" applyBorder="1" applyAlignment="1" applyProtection="1">
      <alignment horizontal="left" vertical="center"/>
      <protection locked="0"/>
    </xf>
    <xf numFmtId="0" fontId="0" fillId="0" borderId="52" xfId="0" applyFont="1" applyBorder="1" applyAlignment="1" applyProtection="1">
      <alignment horizontal="left" vertical="center"/>
      <protection locked="0"/>
    </xf>
    <xf numFmtId="0" fontId="5" fillId="0" borderId="12" xfId="0" applyFont="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Font="1" applyBorder="1" applyAlignment="1">
      <alignment horizontal="left" vertical="center" wrapText="1"/>
    </xf>
    <xf numFmtId="0" fontId="0" fillId="0" borderId="1" xfId="0" applyFont="1" applyBorder="1" applyAlignment="1">
      <alignment horizontal="left" vertical="center" wrapText="1"/>
    </xf>
    <xf numFmtId="0" fontId="0" fillId="0" borderId="44" xfId="0" applyFont="1" applyBorder="1" applyAlignment="1">
      <alignment horizontal="left" vertical="center" wrapText="1"/>
    </xf>
    <xf numFmtId="0" fontId="0" fillId="0" borderId="17"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36" fillId="0" borderId="0" xfId="0" applyFont="1" applyAlignment="1">
      <alignment horizontal="left" vertical="center"/>
    </xf>
    <xf numFmtId="0" fontId="0" fillId="0" borderId="0" xfId="0" applyFont="1" applyAlignment="1">
      <alignment horizontal="left" vertical="center"/>
    </xf>
    <xf numFmtId="0" fontId="5" fillId="0" borderId="15" xfId="0" applyFont="1" applyFill="1"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5" fillId="0" borderId="33" xfId="0" applyFont="1" applyFill="1" applyBorder="1" applyAlignment="1">
      <alignment vertical="center"/>
    </xf>
    <xf numFmtId="0" fontId="0" fillId="0" borderId="53" xfId="0" applyFill="1" applyBorder="1" applyAlignment="1">
      <alignment vertical="center"/>
    </xf>
    <xf numFmtId="0" fontId="0" fillId="0" borderId="34" xfId="0" applyFill="1" applyBorder="1" applyAlignment="1">
      <alignment vertical="center"/>
    </xf>
    <xf numFmtId="0" fontId="0" fillId="0" borderId="41" xfId="0" applyFont="1" applyFill="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5" fillId="0" borderId="20"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39" xfId="0" applyFont="1" applyBorder="1" applyAlignment="1">
      <alignment horizontal="center" vertical="center" textRotation="255"/>
    </xf>
    <xf numFmtId="0" fontId="43" fillId="0" borderId="18" xfId="0" applyFont="1" applyFill="1" applyBorder="1" applyAlignment="1">
      <alignment horizontal="left" vertical="center"/>
    </xf>
    <xf numFmtId="0" fontId="43" fillId="0" borderId="7" xfId="0" applyFont="1" applyFill="1" applyBorder="1" applyAlignment="1">
      <alignment horizontal="left" vertical="center"/>
    </xf>
    <xf numFmtId="0" fontId="43" fillId="0" borderId="19" xfId="0" applyFont="1" applyFill="1" applyBorder="1" applyAlignment="1">
      <alignment horizontal="left" vertical="center"/>
    </xf>
    <xf numFmtId="0" fontId="37" fillId="0" borderId="0" xfId="0" applyFont="1" applyAlignment="1">
      <alignment horizontal="right" vertical="center" wrapText="1"/>
    </xf>
    <xf numFmtId="0" fontId="37" fillId="0" borderId="7" xfId="0" applyFont="1" applyFill="1" applyBorder="1" applyAlignment="1" applyProtection="1">
      <alignment horizontal="left" vertical="center" shrinkToFit="1"/>
      <protection locked="0"/>
    </xf>
    <xf numFmtId="0" fontId="51" fillId="0" borderId="0" xfId="0" applyFont="1" applyAlignment="1">
      <alignment horizontal="left" vertical="center"/>
    </xf>
    <xf numFmtId="0" fontId="40" fillId="0" borderId="17" xfId="0" applyFont="1" applyBorder="1" applyAlignment="1">
      <alignment vertical="center" wrapText="1"/>
    </xf>
    <xf numFmtId="0" fontId="40" fillId="0" borderId="2" xfId="0" applyFont="1" applyBorder="1" applyAlignment="1">
      <alignment vertical="center" wrapText="1"/>
    </xf>
    <xf numFmtId="0" fontId="40" fillId="0" borderId="3" xfId="0" applyFont="1" applyBorder="1" applyAlignment="1">
      <alignment vertical="center" wrapText="1"/>
    </xf>
    <xf numFmtId="0" fontId="41" fillId="0" borderId="16" xfId="0" applyFont="1" applyBorder="1" applyAlignment="1">
      <alignment vertical="center" wrapText="1"/>
    </xf>
    <xf numFmtId="0" fontId="41" fillId="0" borderId="1" xfId="0" applyFont="1" applyBorder="1" applyAlignment="1">
      <alignment vertical="center" wrapText="1"/>
    </xf>
    <xf numFmtId="0" fontId="41" fillId="0" borderId="44" xfId="0" applyFont="1" applyBorder="1" applyAlignment="1">
      <alignment vertical="center" wrapText="1"/>
    </xf>
    <xf numFmtId="0" fontId="41" fillId="0" borderId="29" xfId="0" applyFont="1" applyBorder="1" applyAlignment="1">
      <alignment vertical="center"/>
    </xf>
    <xf numFmtId="0" fontId="41" fillId="0" borderId="0" xfId="0" applyFont="1" applyBorder="1" applyAlignment="1">
      <alignment vertical="center"/>
    </xf>
    <xf numFmtId="0" fontId="41" fillId="0" borderId="30" xfId="0" applyFont="1" applyBorder="1" applyAlignment="1">
      <alignment vertical="center"/>
    </xf>
    <xf numFmtId="0" fontId="41" fillId="0" borderId="29" xfId="0" applyFont="1" applyBorder="1" applyAlignment="1">
      <alignment vertical="center" wrapText="1"/>
    </xf>
    <xf numFmtId="0" fontId="41" fillId="0" borderId="0" xfId="0" applyFont="1" applyBorder="1" applyAlignment="1">
      <alignment vertical="center" wrapText="1"/>
    </xf>
    <xf numFmtId="0" fontId="41" fillId="0" borderId="30" xfId="0" applyFont="1" applyBorder="1" applyAlignment="1">
      <alignment vertical="center" wrapText="1"/>
    </xf>
    <xf numFmtId="0" fontId="5" fillId="0" borderId="16" xfId="0" applyFont="1" applyFill="1" applyBorder="1" applyAlignment="1">
      <alignment horizontal="left" vertical="center"/>
    </xf>
    <xf numFmtId="0" fontId="5" fillId="0" borderId="1"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43" fillId="0" borderId="16" xfId="0" applyFont="1" applyFill="1" applyBorder="1" applyAlignment="1">
      <alignment horizontal="left" vertical="center" wrapText="1"/>
    </xf>
    <xf numFmtId="0" fontId="43" fillId="0" borderId="1" xfId="0" applyFont="1" applyFill="1" applyBorder="1" applyAlignment="1">
      <alignment horizontal="left" vertical="center"/>
    </xf>
    <xf numFmtId="0" fontId="43" fillId="0" borderId="9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2" xfId="0" applyFont="1" applyFill="1" applyBorder="1" applyAlignment="1">
      <alignment horizontal="left" vertical="center"/>
    </xf>
    <xf numFmtId="0" fontId="43" fillId="0" borderId="100" xfId="0" applyFont="1" applyFill="1" applyBorder="1" applyAlignment="1">
      <alignment horizontal="left" vertical="center"/>
    </xf>
    <xf numFmtId="0" fontId="0" fillId="0" borderId="0" xfId="0" applyBorder="1" applyAlignment="1">
      <alignment horizontal="center" vertical="center"/>
    </xf>
    <xf numFmtId="0" fontId="0" fillId="0" borderId="35" xfId="0" applyBorder="1" applyAlignment="1">
      <alignment horizontal="center" vertical="center"/>
    </xf>
    <xf numFmtId="0" fontId="52" fillId="0" borderId="1" xfId="0" applyFont="1" applyBorder="1" applyAlignment="1">
      <alignment horizontal="right" vertical="center"/>
    </xf>
    <xf numFmtId="177" fontId="56" fillId="0" borderId="0" xfId="0" applyNumberFormat="1" applyFont="1" applyFill="1" applyBorder="1" applyAlignment="1" applyProtection="1">
      <alignment horizontal="left" vertical="center" shrinkToFit="1"/>
      <protection hidden="1"/>
    </xf>
    <xf numFmtId="177" fontId="55" fillId="0" borderId="0" xfId="0" applyNumberFormat="1" applyFont="1" applyFill="1" applyBorder="1" applyAlignment="1" applyProtection="1">
      <alignment horizontal="left" vertical="center" shrinkToFit="1"/>
      <protection hidden="1"/>
    </xf>
    <xf numFmtId="0" fontId="5" fillId="0" borderId="9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Fill="1" applyBorder="1" applyAlignment="1">
      <alignment horizontal="left" vertical="center"/>
    </xf>
    <xf numFmtId="0" fontId="5" fillId="0" borderId="100" xfId="0" applyFont="1" applyFill="1" applyBorder="1" applyAlignment="1">
      <alignment horizontal="left" vertical="center"/>
    </xf>
    <xf numFmtId="0" fontId="5" fillId="0" borderId="8" xfId="0" applyFont="1" applyFill="1" applyBorder="1" applyAlignment="1">
      <alignment vertical="center"/>
    </xf>
    <xf numFmtId="0" fontId="5" fillId="0" borderId="20"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39" xfId="0" applyFont="1" applyBorder="1" applyAlignment="1">
      <alignment horizontal="center" vertical="center" textRotation="255" shrinkToFit="1"/>
    </xf>
    <xf numFmtId="0" fontId="33" fillId="0" borderId="0" xfId="0" applyFont="1" applyAlignment="1">
      <alignment horizontal="center" vertical="center"/>
    </xf>
    <xf numFmtId="0" fontId="46" fillId="0" borderId="57" xfId="0" applyFont="1" applyFill="1" applyBorder="1" applyAlignment="1">
      <alignment horizontal="center" vertical="center"/>
    </xf>
    <xf numFmtId="0" fontId="46" fillId="0" borderId="39" xfId="0" applyFont="1" applyFill="1" applyBorder="1" applyAlignment="1">
      <alignment horizontal="center" vertical="center"/>
    </xf>
    <xf numFmtId="0" fontId="32" fillId="0" borderId="16" xfId="0" applyFont="1" applyBorder="1" applyAlignment="1">
      <alignment horizontal="left" vertical="center"/>
    </xf>
    <xf numFmtId="0" fontId="32" fillId="0" borderId="1" xfId="0" applyFont="1" applyBorder="1" applyAlignment="1">
      <alignment horizontal="left" vertical="center"/>
    </xf>
    <xf numFmtId="0" fontId="0" fillId="0" borderId="1" xfId="0" applyBorder="1" applyAlignment="1">
      <alignment horizontal="left" vertical="center"/>
    </xf>
    <xf numFmtId="0" fontId="0" fillId="0" borderId="91" xfId="0" applyBorder="1" applyAlignment="1">
      <alignment horizontal="left" vertical="center"/>
    </xf>
    <xf numFmtId="0" fontId="0" fillId="0" borderId="51" xfId="0" applyBorder="1" applyAlignment="1">
      <alignment horizontal="left" vertical="center"/>
    </xf>
    <xf numFmtId="0" fontId="32" fillId="0" borderId="92" xfId="0" applyFont="1" applyBorder="1" applyAlignment="1">
      <alignment horizontal="left" vertical="center"/>
    </xf>
    <xf numFmtId="0" fontId="32" fillId="0" borderId="37" xfId="0" applyFont="1" applyBorder="1" applyAlignment="1">
      <alignment horizontal="left" vertical="center"/>
    </xf>
    <xf numFmtId="0" fontId="0" fillId="0" borderId="37"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xf>
    <xf numFmtId="0" fontId="38" fillId="0" borderId="0" xfId="0" applyFont="1" applyAlignment="1">
      <alignment horizontal="left" vertical="center"/>
    </xf>
    <xf numFmtId="0" fontId="12" fillId="0" borderId="0" xfId="0" applyFont="1" applyAlignment="1">
      <alignment horizontal="left" vertical="center"/>
    </xf>
    <xf numFmtId="0" fontId="12" fillId="0" borderId="54" xfId="0" applyFont="1" applyBorder="1" applyAlignment="1" applyProtection="1">
      <alignment horizontal="left" vertical="center"/>
      <protection locked="0"/>
    </xf>
    <xf numFmtId="0" fontId="12" fillId="0" borderId="5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50"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2" fillId="0" borderId="52"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34" fillId="0" borderId="0" xfId="2" applyFont="1" applyAlignment="1">
      <alignment horizontal="justify" vertical="center"/>
    </xf>
    <xf numFmtId="0" fontId="1" fillId="0" borderId="0" xfId="2" applyFont="1" applyAlignment="1">
      <alignment vertical="center"/>
    </xf>
    <xf numFmtId="0" fontId="2" fillId="0" borderId="0" xfId="0" applyFont="1" applyAlignment="1">
      <alignment vertical="center"/>
    </xf>
    <xf numFmtId="184" fontId="0" fillId="0" borderId="33" xfId="0" applyNumberFormat="1" applyFont="1" applyFill="1" applyBorder="1" applyAlignment="1" applyProtection="1">
      <alignment horizontal="right" vertical="center"/>
      <protection locked="0"/>
    </xf>
    <xf numFmtId="184" fontId="0" fillId="0" borderId="53" xfId="0" applyNumberFormat="1" applyFont="1" applyBorder="1" applyAlignment="1" applyProtection="1">
      <alignment horizontal="right" vertical="center"/>
      <protection locked="0"/>
    </xf>
    <xf numFmtId="0" fontId="5" fillId="0" borderId="53" xfId="0" applyFont="1" applyBorder="1" applyAlignment="1">
      <alignment vertical="center"/>
    </xf>
    <xf numFmtId="0" fontId="5" fillId="0" borderId="34" xfId="0" applyFont="1" applyBorder="1" applyAlignment="1">
      <alignment vertical="center"/>
    </xf>
    <xf numFmtId="0" fontId="12" fillId="0" borderId="36" xfId="0" applyFont="1" applyBorder="1" applyAlignment="1">
      <alignment horizontal="right" vertical="center"/>
    </xf>
    <xf numFmtId="0" fontId="12" fillId="0" borderId="50" xfId="0" applyFont="1" applyBorder="1" applyAlignment="1">
      <alignment horizontal="right" vertical="center"/>
    </xf>
    <xf numFmtId="0" fontId="12" fillId="0" borderId="37" xfId="0" applyFont="1" applyBorder="1" applyAlignment="1">
      <alignment horizontal="left" vertical="center"/>
    </xf>
    <xf numFmtId="0" fontId="12" fillId="0" borderId="51" xfId="0" applyFont="1" applyBorder="1" applyAlignment="1">
      <alignment horizontal="left" vertical="center"/>
    </xf>
    <xf numFmtId="0" fontId="12" fillId="0" borderId="37" xfId="0" quotePrefix="1" applyFont="1" applyBorder="1" applyAlignment="1">
      <alignment horizontal="left" vertical="center"/>
    </xf>
    <xf numFmtId="0" fontId="5" fillId="0" borderId="18" xfId="0" applyFont="1" applyFill="1" applyBorder="1" applyAlignment="1">
      <alignment vertical="center" shrinkToFit="1"/>
    </xf>
    <xf numFmtId="0" fontId="48" fillId="0" borderId="0" xfId="0" applyFont="1" applyAlignment="1">
      <alignment horizontal="left" vertical="center"/>
    </xf>
    <xf numFmtId="0" fontId="48" fillId="0" borderId="0" xfId="0" applyFont="1" applyAlignment="1">
      <alignment horizontal="left" vertical="center" wrapText="1"/>
    </xf>
    <xf numFmtId="0" fontId="44" fillId="0" borderId="58" xfId="0" applyFont="1" applyFill="1" applyBorder="1" applyAlignment="1" applyProtection="1">
      <alignment horizontal="center" vertical="center" shrinkToFit="1"/>
      <protection locked="0"/>
    </xf>
    <xf numFmtId="0" fontId="44" fillId="0" borderId="59" xfId="0" applyFont="1" applyFill="1" applyBorder="1" applyAlignment="1" applyProtection="1">
      <alignment horizontal="center" vertical="center" shrinkToFit="1"/>
      <protection locked="0"/>
    </xf>
    <xf numFmtId="183" fontId="44" fillId="0" borderId="29" xfId="0" applyNumberFormat="1" applyFont="1" applyFill="1" applyBorder="1" applyAlignment="1" applyProtection="1">
      <alignment horizontal="right" vertical="center"/>
      <protection hidden="1"/>
    </xf>
    <xf numFmtId="183" fontId="44" fillId="0" borderId="0" xfId="0" applyNumberFormat="1" applyFont="1" applyFill="1" applyBorder="1" applyAlignment="1" applyProtection="1">
      <alignment horizontal="right" vertical="center"/>
      <protection hidden="1"/>
    </xf>
    <xf numFmtId="183" fontId="44" fillId="0" borderId="30" xfId="0" applyNumberFormat="1" applyFont="1" applyFill="1" applyBorder="1" applyAlignment="1" applyProtection="1">
      <alignment horizontal="right" vertical="center"/>
      <protection hidden="1"/>
    </xf>
    <xf numFmtId="0" fontId="5" fillId="0" borderId="41" xfId="0" applyFont="1"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46" fillId="0" borderId="16" xfId="0" applyFont="1" applyFill="1" applyBorder="1" applyAlignment="1">
      <alignment horizontal="center" vertical="center"/>
    </xf>
    <xf numFmtId="0" fontId="46" fillId="0" borderId="1" xfId="0" applyFont="1" applyFill="1" applyBorder="1" applyAlignment="1">
      <alignment horizontal="center" vertical="center"/>
    </xf>
    <xf numFmtId="0" fontId="43" fillId="0" borderId="97" xfId="0" applyFont="1" applyFill="1" applyBorder="1" applyAlignment="1">
      <alignment vertical="center" shrinkToFit="1"/>
    </xf>
    <xf numFmtId="0" fontId="43" fillId="0" borderId="98" xfId="0" applyFont="1" applyFill="1" applyBorder="1" applyAlignment="1">
      <alignment vertical="center" shrinkToFit="1"/>
    </xf>
    <xf numFmtId="0" fontId="58" fillId="0" borderId="0" xfId="0" applyFont="1" applyAlignment="1">
      <alignment horizontal="left" vertical="center" shrinkToFit="1"/>
    </xf>
    <xf numFmtId="0" fontId="43" fillId="0" borderId="18" xfId="0" applyFont="1" applyFill="1" applyBorder="1" applyAlignment="1">
      <alignment horizontal="left" vertical="center" shrinkToFit="1"/>
    </xf>
    <xf numFmtId="0" fontId="43" fillId="0" borderId="7" xfId="0" applyFont="1" applyFill="1" applyBorder="1" applyAlignment="1">
      <alignment horizontal="left" vertical="center" shrinkToFit="1"/>
    </xf>
    <xf numFmtId="0" fontId="43" fillId="0" borderId="19" xfId="0" applyFont="1" applyFill="1" applyBorder="1" applyAlignment="1">
      <alignment horizontal="left" vertical="center" shrinkToFit="1"/>
    </xf>
    <xf numFmtId="0" fontId="44" fillId="0" borderId="33" xfId="0" applyFont="1" applyFill="1" applyBorder="1" applyAlignment="1" applyProtection="1">
      <alignment horizontal="center" vertical="center" shrinkToFit="1"/>
      <protection locked="0"/>
    </xf>
    <xf numFmtId="0" fontId="44" fillId="0" borderId="53" xfId="0" applyFont="1" applyFill="1" applyBorder="1" applyAlignment="1" applyProtection="1">
      <alignment horizontal="center" vertical="center" shrinkToFit="1"/>
      <protection locked="0"/>
    </xf>
    <xf numFmtId="0" fontId="44" fillId="0" borderId="93" xfId="0" applyFont="1" applyFill="1" applyBorder="1" applyAlignment="1" applyProtection="1">
      <alignment horizontal="right" vertical="center" shrinkToFit="1"/>
      <protection locked="0"/>
    </xf>
    <xf numFmtId="0" fontId="44" fillId="0" borderId="94" xfId="0" applyFont="1" applyFill="1" applyBorder="1" applyAlignment="1" applyProtection="1">
      <alignment horizontal="right" vertical="center" shrinkToFit="1"/>
      <protection locked="0"/>
    </xf>
    <xf numFmtId="0" fontId="44" fillId="0" borderId="95" xfId="0" applyFont="1" applyFill="1" applyBorder="1" applyAlignment="1" applyProtection="1">
      <alignment horizontal="right" vertical="center" shrinkToFit="1"/>
      <protection locked="0"/>
    </xf>
    <xf numFmtId="0" fontId="43" fillId="0" borderId="7" xfId="0" applyFont="1" applyFill="1" applyBorder="1" applyAlignment="1">
      <alignment vertical="center" shrinkToFit="1"/>
    </xf>
    <xf numFmtId="0" fontId="43" fillId="0" borderId="16"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6" fillId="0" borderId="20" xfId="0" applyFont="1" applyFill="1" applyBorder="1" applyAlignment="1">
      <alignment horizontal="center" vertical="center"/>
    </xf>
    <xf numFmtId="0" fontId="59" fillId="0" borderId="39" xfId="0" applyFont="1" applyFill="1" applyBorder="1" applyAlignment="1">
      <alignment horizontal="center" vertical="center"/>
    </xf>
    <xf numFmtId="178" fontId="43" fillId="0" borderId="16" xfId="0" applyNumberFormat="1" applyFont="1" applyFill="1" applyBorder="1" applyAlignment="1" applyProtection="1">
      <alignment horizontal="center" vertical="center" shrinkToFit="1"/>
      <protection locked="0"/>
    </xf>
    <xf numFmtId="178" fontId="43" fillId="0" borderId="1" xfId="0" applyNumberFormat="1" applyFont="1" applyFill="1" applyBorder="1" applyAlignment="1" applyProtection="1">
      <alignment horizontal="center" vertical="center" shrinkToFit="1"/>
      <protection locked="0"/>
    </xf>
    <xf numFmtId="178" fontId="43" fillId="0" borderId="96" xfId="0" applyNumberFormat="1" applyFont="1" applyFill="1" applyBorder="1" applyAlignment="1" applyProtection="1">
      <alignment horizontal="center" vertical="center" shrinkToFit="1"/>
      <protection locked="0"/>
    </xf>
    <xf numFmtId="0" fontId="47" fillId="0" borderId="40"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5" xfId="0" applyFont="1" applyFill="1" applyBorder="1" applyAlignment="1">
      <alignment horizontal="center" vertical="center"/>
    </xf>
    <xf numFmtId="178" fontId="44" fillId="0" borderId="54" xfId="0" applyNumberFormat="1" applyFont="1" applyFill="1" applyBorder="1" applyAlignment="1" applyProtection="1">
      <alignment horizontal="center" vertical="center" shrinkToFit="1"/>
      <protection locked="0"/>
    </xf>
    <xf numFmtId="178" fontId="44" fillId="0" borderId="55" xfId="0" applyNumberFormat="1" applyFont="1" applyFill="1" applyBorder="1" applyAlignment="1" applyProtection="1">
      <alignment horizontal="center" vertical="center" shrinkToFit="1"/>
      <protection locked="0"/>
    </xf>
    <xf numFmtId="178" fontId="44" fillId="0" borderId="56" xfId="0" applyNumberFormat="1" applyFont="1" applyFill="1" applyBorder="1" applyAlignment="1" applyProtection="1">
      <alignment horizontal="center" vertical="center" shrinkToFit="1"/>
      <protection locked="0"/>
    </xf>
    <xf numFmtId="0" fontId="43" fillId="0" borderId="18" xfId="0" applyFont="1" applyFill="1" applyBorder="1" applyAlignment="1">
      <alignment horizontal="center" vertical="center"/>
    </xf>
    <xf numFmtId="0" fontId="43" fillId="0" borderId="7" xfId="0" applyFont="1" applyFill="1" applyBorder="1" applyAlignment="1">
      <alignment horizontal="center" vertical="center"/>
    </xf>
    <xf numFmtId="0" fontId="59" fillId="0" borderId="15" xfId="0" applyFont="1" applyFill="1" applyBorder="1" applyAlignment="1">
      <alignment horizontal="center" vertical="center"/>
    </xf>
    <xf numFmtId="183" fontId="44" fillId="0" borderId="12" xfId="0" applyNumberFormat="1" applyFont="1" applyFill="1" applyBorder="1" applyAlignment="1" applyProtection="1">
      <alignment horizontal="center" vertical="center" shrinkToFit="1"/>
      <protection locked="0"/>
    </xf>
    <xf numFmtId="183" fontId="44" fillId="0" borderId="11" xfId="0" applyNumberFormat="1" applyFont="1" applyFill="1" applyBorder="1" applyAlignment="1" applyProtection="1">
      <alignment horizontal="center" vertical="center" shrinkToFit="1"/>
      <protection locked="0"/>
    </xf>
    <xf numFmtId="183" fontId="44" fillId="0" borderId="13" xfId="0" applyNumberFormat="1" applyFont="1" applyFill="1" applyBorder="1" applyAlignment="1" applyProtection="1">
      <alignment horizontal="center" vertical="center" shrinkToFit="1"/>
      <protection locked="0"/>
    </xf>
    <xf numFmtId="38" fontId="0" fillId="0" borderId="18" xfId="1" applyFont="1" applyFill="1" applyBorder="1" applyAlignment="1" applyProtection="1">
      <alignment horizontal="right" vertical="center"/>
      <protection hidden="1"/>
    </xf>
    <xf numFmtId="38" fontId="0" fillId="0" borderId="7" xfId="1" applyFont="1" applyFill="1" applyBorder="1" applyAlignment="1" applyProtection="1">
      <alignment horizontal="right" vertical="center"/>
      <protection hidden="1"/>
    </xf>
    <xf numFmtId="177" fontId="2" fillId="0" borderId="50" xfId="1" applyNumberFormat="1" applyFont="1" applyFill="1" applyBorder="1" applyAlignment="1" applyProtection="1">
      <alignment horizontal="right" vertical="center"/>
      <protection locked="0"/>
    </xf>
    <xf numFmtId="177" fontId="2" fillId="0" borderId="51" xfId="1" applyNumberFormat="1" applyFont="1" applyFill="1" applyBorder="1" applyAlignment="1" applyProtection="1">
      <alignment horizontal="right" vertical="center"/>
      <protection locked="0"/>
    </xf>
    <xf numFmtId="177" fontId="2" fillId="0" borderId="52" xfId="1" applyNumberFormat="1" applyFont="1" applyFill="1" applyBorder="1" applyAlignment="1" applyProtection="1">
      <alignment horizontal="right" vertical="center"/>
      <protection locked="0"/>
    </xf>
    <xf numFmtId="0" fontId="0" fillId="0" borderId="53" xfId="0" applyBorder="1" applyAlignment="1">
      <alignment vertical="center"/>
    </xf>
    <xf numFmtId="0" fontId="0" fillId="0" borderId="34" xfId="0" applyBorder="1" applyAlignment="1">
      <alignment vertical="center"/>
    </xf>
    <xf numFmtId="0" fontId="0" fillId="0" borderId="33" xfId="0" applyFont="1" applyFill="1" applyBorder="1" applyAlignment="1" applyProtection="1">
      <alignment horizontal="right" vertical="center"/>
      <protection locked="0"/>
    </xf>
    <xf numFmtId="0" fontId="0" fillId="0" borderId="53" xfId="0" applyFont="1" applyFill="1" applyBorder="1" applyAlignment="1" applyProtection="1">
      <alignment horizontal="right" vertical="center"/>
      <protection locked="0"/>
    </xf>
    <xf numFmtId="0" fontId="0" fillId="0" borderId="34" xfId="0" applyFont="1" applyFill="1" applyBorder="1" applyAlignment="1" applyProtection="1">
      <alignment horizontal="right" vertical="center"/>
      <protection locked="0"/>
    </xf>
    <xf numFmtId="0" fontId="5" fillId="0" borderId="40" xfId="0" applyFont="1" applyFill="1" applyBorder="1" applyAlignment="1">
      <alignment vertical="center"/>
    </xf>
    <xf numFmtId="0" fontId="5" fillId="0" borderId="4" xfId="0" applyFont="1" applyFill="1" applyBorder="1" applyAlignment="1">
      <alignment vertical="center"/>
    </xf>
    <xf numFmtId="0" fontId="5" fillId="0" borderId="99" xfId="0" applyFont="1" applyFill="1" applyBorder="1" applyAlignment="1">
      <alignment vertical="center"/>
    </xf>
    <xf numFmtId="0" fontId="5" fillId="0" borderId="87" xfId="0" applyFont="1" applyFill="1" applyBorder="1" applyAlignment="1">
      <alignment vertical="center"/>
    </xf>
    <xf numFmtId="0" fontId="0" fillId="0" borderId="5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85" fontId="2" fillId="0" borderId="12" xfId="1" applyNumberFormat="1" applyFont="1" applyFill="1" applyBorder="1" applyAlignment="1" applyProtection="1">
      <alignment horizontal="right" vertical="center"/>
      <protection locked="0"/>
    </xf>
    <xf numFmtId="185" fontId="2" fillId="0" borderId="11" xfId="1" applyNumberFormat="1" applyFont="1" applyFill="1" applyBorder="1" applyAlignment="1" applyProtection="1">
      <alignment horizontal="right" vertical="center"/>
      <protection locked="0"/>
    </xf>
    <xf numFmtId="185" fontId="2" fillId="0" borderId="13" xfId="1" applyNumberFormat="1" applyFont="1" applyFill="1" applyBorder="1" applyAlignment="1" applyProtection="1">
      <alignment horizontal="right" vertical="center"/>
      <protection locked="0"/>
    </xf>
    <xf numFmtId="0" fontId="42" fillId="0" borderId="41"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43" xfId="0" applyFont="1" applyFill="1" applyBorder="1" applyAlignment="1">
      <alignment horizontal="center" vertical="center"/>
    </xf>
    <xf numFmtId="177" fontId="2" fillId="0" borderId="12" xfId="1" applyNumberFormat="1" applyFont="1" applyFill="1" applyBorder="1" applyAlignment="1" applyProtection="1">
      <alignment horizontal="right" vertical="center"/>
      <protection locked="0"/>
    </xf>
    <xf numFmtId="177" fontId="2" fillId="0" borderId="11" xfId="1" applyNumberFormat="1" applyFont="1" applyFill="1" applyBorder="1" applyAlignment="1" applyProtection="1">
      <alignment horizontal="right" vertical="center"/>
      <protection locked="0"/>
    </xf>
    <xf numFmtId="177" fontId="2" fillId="0" borderId="13" xfId="1" applyNumberFormat="1" applyFont="1" applyFill="1" applyBorder="1" applyAlignment="1" applyProtection="1">
      <alignment horizontal="right" vertical="center"/>
      <protection locked="0"/>
    </xf>
    <xf numFmtId="0" fontId="0" fillId="0" borderId="2" xfId="0" applyBorder="1" applyAlignment="1">
      <alignment vertical="center"/>
    </xf>
    <xf numFmtId="0" fontId="5" fillId="0" borderId="1" xfId="0" applyFont="1" applyFill="1" applyBorder="1" applyAlignment="1">
      <alignment vertical="center"/>
    </xf>
    <xf numFmtId="0" fontId="0" fillId="0" borderId="0" xfId="0" applyAlignment="1">
      <alignment vertical="center"/>
    </xf>
    <xf numFmtId="38" fontId="0" fillId="0" borderId="15" xfId="1" applyFont="1" applyBorder="1" applyAlignment="1">
      <alignment vertical="center"/>
    </xf>
    <xf numFmtId="0" fontId="0" fillId="0" borderId="15" xfId="0" applyBorder="1" applyAlignment="1">
      <alignment horizontal="center" vertical="center"/>
    </xf>
    <xf numFmtId="9" fontId="0" fillId="2" borderId="15" xfId="0" applyNumberFormat="1" applyFill="1" applyBorder="1" applyAlignment="1">
      <alignment vertical="center"/>
    </xf>
    <xf numFmtId="9" fontId="0" fillId="2" borderId="20" xfId="0" applyNumberFormat="1" applyFill="1" applyBorder="1" applyAlignment="1">
      <alignment vertical="center"/>
    </xf>
    <xf numFmtId="181" fontId="0" fillId="0" borderId="15" xfId="1" applyNumberFormat="1" applyFont="1" applyBorder="1" applyAlignment="1">
      <alignment vertical="center"/>
    </xf>
    <xf numFmtId="0" fontId="0" fillId="2" borderId="15" xfId="0" applyFill="1" applyBorder="1" applyAlignment="1">
      <alignment vertical="center"/>
    </xf>
    <xf numFmtId="0" fontId="0" fillId="5" borderId="15" xfId="0" applyFill="1" applyBorder="1" applyAlignment="1">
      <alignment vertical="center"/>
    </xf>
    <xf numFmtId="180" fontId="0" fillId="0" borderId="15" xfId="1" applyNumberFormat="1" applyFont="1" applyBorder="1" applyAlignment="1">
      <alignment vertical="center"/>
    </xf>
    <xf numFmtId="10" fontId="0" fillId="2" borderId="15" xfId="0" applyNumberFormat="1" applyFill="1" applyBorder="1" applyAlignment="1">
      <alignment vertical="center"/>
    </xf>
    <xf numFmtId="0" fontId="0" fillId="0" borderId="15" xfId="0" applyBorder="1" applyAlignment="1">
      <alignment horizontal="center" vertical="center" textRotation="255"/>
    </xf>
    <xf numFmtId="0" fontId="0" fillId="0" borderId="15" xfId="0" applyFill="1" applyBorder="1" applyAlignment="1">
      <alignment vertical="center"/>
    </xf>
    <xf numFmtId="0" fontId="0" fillId="0" borderId="15" xfId="0" applyBorder="1" applyAlignment="1">
      <alignment horizontal="center" vertical="center" shrinkToFit="1"/>
    </xf>
    <xf numFmtId="9" fontId="0" fillId="5" borderId="15" xfId="0" applyNumberFormat="1" applyFill="1" applyBorder="1" applyAlignment="1">
      <alignment vertical="center"/>
    </xf>
    <xf numFmtId="10" fontId="0" fillId="2" borderId="15" xfId="0" applyNumberFormat="1" applyFill="1" applyBorder="1" applyAlignment="1">
      <alignment vertical="center" shrinkToFit="1"/>
    </xf>
    <xf numFmtId="38" fontId="2" fillId="0" borderId="15" xfId="1" applyBorder="1" applyAlignment="1">
      <alignment vertical="center"/>
    </xf>
    <xf numFmtId="38" fontId="0" fillId="2" borderId="15" xfId="1" applyFont="1" applyFill="1" applyBorder="1" applyAlignment="1">
      <alignment vertical="center"/>
    </xf>
    <xf numFmtId="9" fontId="0" fillId="0" borderId="15" xfId="0" applyNumberFormat="1" applyFill="1" applyBorder="1" applyAlignment="1">
      <alignment vertical="center"/>
    </xf>
    <xf numFmtId="38" fontId="0" fillId="0" borderId="0" xfId="0" applyNumberFormat="1" applyAlignment="1">
      <alignment horizontal="center" vertical="center"/>
    </xf>
    <xf numFmtId="0" fontId="0" fillId="0" borderId="0" xfId="0" applyAlignment="1">
      <alignment horizontal="center" vertical="center"/>
    </xf>
    <xf numFmtId="38" fontId="0" fillId="0" borderId="15" xfId="0" applyNumberFormat="1" applyBorder="1" applyAlignment="1">
      <alignment vertical="center"/>
    </xf>
    <xf numFmtId="0" fontId="0" fillId="0" borderId="20" xfId="0" applyBorder="1" applyAlignment="1">
      <alignment horizontal="center" vertical="center"/>
    </xf>
    <xf numFmtId="0" fontId="0" fillId="0" borderId="63"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4" xfId="0" applyBorder="1" applyAlignment="1">
      <alignment vertical="center" shrinkToFit="1"/>
    </xf>
    <xf numFmtId="0" fontId="0" fillId="0" borderId="15" xfId="0" applyBorder="1" applyAlignment="1">
      <alignment vertical="center" shrinkToFit="1"/>
    </xf>
    <xf numFmtId="0" fontId="0" fillId="0" borderId="65" xfId="0" applyBorder="1" applyAlignment="1">
      <alignment vertical="center" shrinkToFit="1"/>
    </xf>
    <xf numFmtId="0" fontId="0" fillId="0" borderId="66" xfId="0" applyBorder="1" applyAlignment="1">
      <alignment vertical="center" shrinkToFit="1"/>
    </xf>
    <xf numFmtId="0" fontId="0" fillId="0" borderId="39" xfId="0" applyBorder="1" applyAlignment="1">
      <alignment vertical="center" shrinkToFit="1"/>
    </xf>
    <xf numFmtId="38" fontId="0" fillId="2" borderId="66" xfId="1" applyFont="1" applyFill="1" applyBorder="1" applyAlignment="1">
      <alignment vertical="center"/>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38" fontId="0" fillId="0" borderId="15" xfId="0" applyNumberFormat="1" applyFill="1" applyBorder="1" applyAlignment="1">
      <alignment vertical="center"/>
    </xf>
    <xf numFmtId="178" fontId="0" fillId="2" borderId="15" xfId="0" applyNumberFormat="1" applyFill="1" applyBorder="1" applyAlignment="1">
      <alignment vertical="center"/>
    </xf>
    <xf numFmtId="177" fontId="0" fillId="0" borderId="0" xfId="0" applyNumberFormat="1" applyAlignment="1">
      <alignment vertical="center" shrinkToFit="1"/>
    </xf>
    <xf numFmtId="177" fontId="0" fillId="0" borderId="66" xfId="0" applyNumberFormat="1" applyBorder="1" applyAlignment="1">
      <alignment vertical="center"/>
    </xf>
    <xf numFmtId="177" fontId="0" fillId="0" borderId="67" xfId="0" applyNumberFormat="1" applyBorder="1" applyAlignment="1">
      <alignment vertical="center"/>
    </xf>
    <xf numFmtId="177" fontId="0" fillId="0" borderId="15" xfId="0" applyNumberFormat="1" applyBorder="1" applyAlignment="1">
      <alignment vertical="center"/>
    </xf>
    <xf numFmtId="177" fontId="0" fillId="0" borderId="62" xfId="0" applyNumberFormat="1" applyBorder="1" applyAlignment="1">
      <alignment vertical="center"/>
    </xf>
    <xf numFmtId="0" fontId="0" fillId="0" borderId="18"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182" fontId="0" fillId="0" borderId="18" xfId="0" applyNumberFormat="1" applyBorder="1" applyAlignment="1">
      <alignment horizontal="right" vertical="center"/>
    </xf>
    <xf numFmtId="182" fontId="0" fillId="0" borderId="7" xfId="0" applyNumberFormat="1" applyBorder="1" applyAlignment="1">
      <alignment horizontal="right" vertical="center"/>
    </xf>
    <xf numFmtId="182" fontId="0" fillId="0" borderId="8" xfId="0" applyNumberFormat="1" applyBorder="1" applyAlignment="1">
      <alignment horizontal="right" vertical="center"/>
    </xf>
    <xf numFmtId="38" fontId="0" fillId="2" borderId="39" xfId="1" applyFont="1" applyFill="1" applyBorder="1" applyAlignment="1">
      <alignment vertical="center"/>
    </xf>
    <xf numFmtId="178" fontId="0" fillId="0" borderId="15" xfId="0" applyNumberFormat="1" applyFill="1" applyBorder="1" applyAlignment="1">
      <alignment vertical="center"/>
    </xf>
    <xf numFmtId="38" fontId="0" fillId="0" borderId="18" xfId="0" applyNumberFormat="1" applyBorder="1" applyAlignment="1">
      <alignment horizontal="right" vertical="center"/>
    </xf>
    <xf numFmtId="179" fontId="0" fillId="0" borderId="15" xfId="1" applyNumberFormat="1" applyFont="1" applyBorder="1" applyAlignment="1">
      <alignment vertical="center"/>
    </xf>
    <xf numFmtId="177" fontId="0" fillId="0" borderId="39" xfId="0" applyNumberFormat="1" applyBorder="1" applyAlignment="1">
      <alignment vertical="center"/>
    </xf>
    <xf numFmtId="0" fontId="0" fillId="0" borderId="16" xfId="0" applyBorder="1" applyAlignment="1">
      <alignment horizontal="left" vertical="center"/>
    </xf>
    <xf numFmtId="38" fontId="16" fillId="0" borderId="15" xfId="1" applyFont="1" applyFill="1" applyBorder="1" applyAlignment="1">
      <alignment vertical="center" shrinkToFit="1"/>
    </xf>
    <xf numFmtId="38" fontId="16" fillId="0" borderId="47" xfId="1" applyFont="1" applyFill="1" applyBorder="1" applyAlignment="1">
      <alignment vertical="center" shrinkToFit="1"/>
    </xf>
    <xf numFmtId="38" fontId="16" fillId="0" borderId="9" xfId="1" applyFont="1" applyFill="1" applyBorder="1" applyAlignment="1">
      <alignment vertical="center" shrinkToFit="1"/>
    </xf>
    <xf numFmtId="38" fontId="16" fillId="0" borderId="10" xfId="1" applyFont="1" applyFill="1" applyBorder="1" applyAlignment="1">
      <alignment vertical="center" shrinkToFit="1"/>
    </xf>
    <xf numFmtId="38" fontId="16" fillId="0" borderId="18" xfId="1" applyFont="1" applyFill="1" applyBorder="1" applyAlignment="1">
      <alignment vertical="center" shrinkToFit="1"/>
    </xf>
    <xf numFmtId="38" fontId="16" fillId="0" borderId="7" xfId="1" applyFont="1" applyFill="1" applyBorder="1" applyAlignment="1">
      <alignment vertical="center" shrinkToFit="1"/>
    </xf>
    <xf numFmtId="38" fontId="16" fillId="0" borderId="8" xfId="1" applyFont="1" applyFill="1" applyBorder="1" applyAlignment="1">
      <alignment vertical="center" shrinkToFit="1"/>
    </xf>
    <xf numFmtId="0" fontId="12" fillId="0" borderId="72" xfId="0" applyFont="1" applyFill="1" applyBorder="1" applyAlignment="1">
      <alignment vertical="center"/>
    </xf>
    <xf numFmtId="38" fontId="12" fillId="0" borderId="18" xfId="1" applyFont="1" applyFill="1" applyBorder="1" applyAlignment="1">
      <alignment vertical="center"/>
    </xf>
    <xf numFmtId="38" fontId="12" fillId="0" borderId="7" xfId="1" applyFont="1" applyFill="1" applyBorder="1" applyAlignment="1">
      <alignment vertical="center"/>
    </xf>
    <xf numFmtId="38" fontId="12" fillId="0" borderId="8" xfId="1" applyFont="1" applyFill="1" applyBorder="1" applyAlignment="1">
      <alignment vertical="center"/>
    </xf>
    <xf numFmtId="38" fontId="16" fillId="0" borderId="73" xfId="1" applyFont="1" applyFill="1" applyBorder="1" applyAlignment="1">
      <alignment vertical="center" shrinkToFit="1"/>
    </xf>
    <xf numFmtId="38" fontId="16" fillId="0" borderId="74" xfId="1" applyFont="1" applyFill="1" applyBorder="1" applyAlignment="1">
      <alignment vertical="center" shrinkToFit="1"/>
    </xf>
    <xf numFmtId="38" fontId="16" fillId="0" borderId="75" xfId="1" applyFont="1" applyFill="1" applyBorder="1" applyAlignment="1">
      <alignment vertical="center" shrinkToFit="1"/>
    </xf>
    <xf numFmtId="0" fontId="16" fillId="0" borderId="47" xfId="0" applyFont="1" applyFill="1" applyBorder="1" applyAlignment="1">
      <alignment vertical="center" shrinkToFit="1"/>
    </xf>
    <xf numFmtId="0" fontId="16" fillId="0" borderId="9" xfId="0" applyFont="1" applyFill="1" applyBorder="1" applyAlignment="1">
      <alignment vertical="center" shrinkToFit="1"/>
    </xf>
    <xf numFmtId="0" fontId="16" fillId="0" borderId="48" xfId="0" applyFont="1" applyFill="1" applyBorder="1" applyAlignment="1">
      <alignment vertical="center" shrinkToFit="1"/>
    </xf>
    <xf numFmtId="0" fontId="12" fillId="0" borderId="15" xfId="0" applyFont="1" applyFill="1" applyBorder="1" applyAlignment="1">
      <alignment vertical="center"/>
    </xf>
    <xf numFmtId="38" fontId="12" fillId="0" borderId="68" xfId="1" applyFont="1" applyFill="1" applyBorder="1" applyAlignment="1">
      <alignment vertical="center"/>
    </xf>
    <xf numFmtId="38" fontId="12" fillId="0" borderId="69" xfId="1" applyFont="1" applyFill="1" applyBorder="1" applyAlignment="1">
      <alignment vertical="center"/>
    </xf>
    <xf numFmtId="38" fontId="12" fillId="0" borderId="70" xfId="1" applyFont="1" applyFill="1" applyBorder="1" applyAlignment="1">
      <alignment vertical="center"/>
    </xf>
    <xf numFmtId="38" fontId="12" fillId="0" borderId="71" xfId="1" applyFont="1" applyFill="1" applyBorder="1" applyAlignment="1">
      <alignment vertical="center"/>
    </xf>
    <xf numFmtId="0" fontId="27" fillId="0" borderId="0" xfId="0" applyFont="1" applyAlignment="1">
      <alignment horizontal="left" vertical="center" wrapText="1"/>
    </xf>
    <xf numFmtId="0" fontId="12" fillId="0" borderId="20" xfId="0" applyFont="1" applyFill="1" applyBorder="1" applyAlignment="1">
      <alignment vertical="center"/>
    </xf>
    <xf numFmtId="38" fontId="12" fillId="0" borderId="78" xfId="1" applyFont="1" applyFill="1" applyBorder="1" applyAlignment="1">
      <alignment vertical="center"/>
    </xf>
    <xf numFmtId="38" fontId="12" fillId="0" borderId="79" xfId="1" applyFont="1" applyFill="1" applyBorder="1" applyAlignment="1">
      <alignment vertical="center"/>
    </xf>
    <xf numFmtId="38" fontId="12" fillId="0" borderId="80" xfId="1" applyFont="1" applyFill="1" applyBorder="1" applyAlignment="1">
      <alignment vertical="center"/>
    </xf>
    <xf numFmtId="38" fontId="12" fillId="0" borderId="81" xfId="1" applyFont="1" applyFill="1" applyBorder="1" applyAlignment="1">
      <alignment vertical="center"/>
    </xf>
    <xf numFmtId="0" fontId="17" fillId="0" borderId="0" xfId="0" applyFont="1" applyBorder="1" applyAlignment="1">
      <alignment vertical="center" shrinkToFit="1"/>
    </xf>
    <xf numFmtId="0" fontId="12" fillId="0" borderId="82" xfId="0" applyFont="1" applyFill="1" applyBorder="1" applyAlignment="1">
      <alignment vertical="center"/>
    </xf>
    <xf numFmtId="38" fontId="12" fillId="0" borderId="47" xfId="1" applyFont="1" applyFill="1" applyBorder="1" applyAlignment="1">
      <alignment vertical="center"/>
    </xf>
    <xf numFmtId="38" fontId="12" fillId="0" borderId="9" xfId="1" applyFont="1" applyFill="1" applyBorder="1" applyAlignment="1">
      <alignment vertical="center"/>
    </xf>
    <xf numFmtId="38" fontId="12" fillId="0" borderId="10" xfId="1" applyFont="1" applyFill="1" applyBorder="1" applyAlignment="1">
      <alignment vertical="center"/>
    </xf>
    <xf numFmtId="0" fontId="2" fillId="0" borderId="15" xfId="0" applyFont="1" applyBorder="1" applyAlignment="1">
      <alignment horizontal="center" vertical="center"/>
    </xf>
    <xf numFmtId="0" fontId="0" fillId="0" borderId="16" xfId="0" applyFont="1" applyBorder="1" applyAlignment="1">
      <alignment horizontal="center"/>
    </xf>
    <xf numFmtId="0" fontId="2" fillId="0" borderId="1" xfId="0" applyFont="1" applyBorder="1" applyAlignment="1">
      <alignment horizontal="center"/>
    </xf>
    <xf numFmtId="0" fontId="2" fillId="0" borderId="44"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7" fillId="0" borderId="20" xfId="0" applyFont="1" applyBorder="1" applyAlignment="1">
      <alignment horizontal="center" wrapText="1"/>
    </xf>
    <xf numFmtId="0" fontId="27" fillId="0" borderId="57" xfId="0" applyFont="1" applyBorder="1" applyAlignment="1">
      <alignment horizontal="center"/>
    </xf>
    <xf numFmtId="0" fontId="27" fillId="0" borderId="39" xfId="0" applyFont="1" applyBorder="1" applyAlignment="1">
      <alignment horizontal="center"/>
    </xf>
    <xf numFmtId="0" fontId="21" fillId="0" borderId="29" xfId="0" applyFont="1" applyBorder="1" applyAlignment="1">
      <alignment vertical="center"/>
    </xf>
    <xf numFmtId="0" fontId="12" fillId="0" borderId="0" xfId="0" applyFont="1" applyAlignment="1">
      <alignment vertical="center"/>
    </xf>
    <xf numFmtId="0" fontId="22" fillId="0" borderId="29" xfId="0" applyFont="1" applyBorder="1" applyAlignment="1">
      <alignment vertical="center"/>
    </xf>
    <xf numFmtId="0" fontId="0" fillId="0" borderId="0" xfId="0" applyFont="1" applyAlignment="1">
      <alignment vertical="center"/>
    </xf>
    <xf numFmtId="0" fontId="21" fillId="0" borderId="29" xfId="0" applyFont="1" applyBorder="1" applyAlignment="1">
      <alignment vertical="center" shrinkToFit="1"/>
    </xf>
    <xf numFmtId="0" fontId="21" fillId="0" borderId="0" xfId="0" applyFont="1" applyAlignment="1">
      <alignment vertical="center" shrinkToFit="1"/>
    </xf>
    <xf numFmtId="0" fontId="16" fillId="0" borderId="76" xfId="0" applyFont="1" applyFill="1" applyBorder="1" applyAlignment="1">
      <alignment vertical="center" shrinkToFit="1"/>
    </xf>
    <xf numFmtId="0" fontId="16" fillId="0" borderId="77" xfId="0" applyFont="1" applyFill="1" applyBorder="1" applyAlignment="1">
      <alignment vertical="center" shrinkToFit="1"/>
    </xf>
    <xf numFmtId="38" fontId="16" fillId="0" borderId="46" xfId="1" applyFont="1" applyFill="1" applyBorder="1" applyAlignment="1">
      <alignment vertical="center" shrinkToFit="1"/>
    </xf>
    <xf numFmtId="0" fontId="15" fillId="0" borderId="45" xfId="0" applyFont="1" applyFill="1" applyBorder="1" applyAlignment="1">
      <alignment vertical="center" shrinkToFit="1"/>
    </xf>
    <xf numFmtId="0" fontId="15" fillId="0" borderId="46" xfId="0" applyFont="1" applyFill="1" applyBorder="1" applyAlignment="1">
      <alignment vertical="center" shrinkToFit="1"/>
    </xf>
    <xf numFmtId="0" fontId="4" fillId="0" borderId="0" xfId="0" applyFont="1" applyAlignment="1">
      <alignment vertical="center"/>
    </xf>
    <xf numFmtId="0" fontId="12" fillId="2" borderId="40" xfId="0" applyFont="1" applyFill="1" applyBorder="1" applyAlignment="1">
      <alignment vertical="center"/>
    </xf>
    <xf numFmtId="0" fontId="12" fillId="2" borderId="4" xfId="0" applyFont="1"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176" fontId="20" fillId="0" borderId="0" xfId="0" applyNumberFormat="1" applyFont="1" applyAlignment="1">
      <alignment horizontal="right" vertical="center"/>
    </xf>
    <xf numFmtId="0" fontId="15" fillId="0" borderId="83" xfId="0" applyFont="1" applyFill="1" applyBorder="1" applyAlignment="1">
      <alignment vertical="center" shrinkToFit="1"/>
    </xf>
    <xf numFmtId="0" fontId="15" fillId="0" borderId="15" xfId="0" applyFont="1" applyFill="1" applyBorder="1" applyAlignment="1">
      <alignment vertical="center" shrinkToFit="1"/>
    </xf>
    <xf numFmtId="0" fontId="16" fillId="0" borderId="15" xfId="0" applyFont="1" applyFill="1" applyBorder="1" applyAlignment="1">
      <alignment vertical="center" shrinkToFit="1"/>
    </xf>
    <xf numFmtId="0" fontId="16" fillId="0" borderId="84" xfId="0" applyFont="1" applyFill="1" applyBorder="1" applyAlignment="1">
      <alignment vertical="center" shrinkToFit="1"/>
    </xf>
    <xf numFmtId="0" fontId="15" fillId="2" borderId="15" xfId="0" applyFont="1" applyFill="1" applyBorder="1" applyAlignment="1">
      <alignment horizontal="center" vertical="center" shrinkToFit="1"/>
    </xf>
    <xf numFmtId="0" fontId="19" fillId="0" borderId="0" xfId="0" applyFont="1" applyAlignment="1">
      <alignment horizontal="center" vertical="center"/>
    </xf>
    <xf numFmtId="0" fontId="4" fillId="2" borderId="58" xfId="0" applyFont="1" applyFill="1" applyBorder="1" applyAlignment="1">
      <alignment horizontal="center" vertical="center"/>
    </xf>
    <xf numFmtId="0" fontId="14" fillId="0" borderId="40" xfId="0" applyFont="1" applyBorder="1" applyAlignment="1">
      <alignment vertical="center"/>
    </xf>
    <xf numFmtId="0" fontId="16" fillId="0" borderId="18" xfId="0" applyFont="1" applyFill="1" applyBorder="1" applyAlignment="1">
      <alignment vertical="center" shrinkToFit="1"/>
    </xf>
    <xf numFmtId="0" fontId="16" fillId="0" borderId="7" xfId="0" applyFont="1" applyFill="1" applyBorder="1" applyAlignment="1">
      <alignment vertical="center" shrinkToFit="1"/>
    </xf>
    <xf numFmtId="0" fontId="16" fillId="0" borderId="19" xfId="0" applyFont="1" applyFill="1" applyBorder="1" applyAlignment="1">
      <alignment vertical="center" shrinkToFit="1"/>
    </xf>
    <xf numFmtId="0" fontId="28" fillId="0" borderId="15" xfId="0" applyFont="1" applyBorder="1" applyAlignment="1">
      <alignment horizontal="center" vertical="center" wrapText="1"/>
    </xf>
    <xf numFmtId="0" fontId="28" fillId="0" borderId="15" xfId="0" applyFont="1" applyBorder="1" applyAlignment="1">
      <alignment horizontal="center" vertical="center"/>
    </xf>
    <xf numFmtId="0" fontId="14" fillId="0" borderId="15" xfId="0" applyFont="1" applyBorder="1" applyAlignment="1">
      <alignment horizontal="center" vertical="center"/>
    </xf>
    <xf numFmtId="0" fontId="12" fillId="0" borderId="0" xfId="0" applyFont="1" applyAlignment="1">
      <alignment horizontal="left" vertical="top" wrapText="1"/>
    </xf>
    <xf numFmtId="0" fontId="15" fillId="2" borderId="85" xfId="0" applyFont="1" applyFill="1" applyBorder="1" applyAlignment="1">
      <alignment horizontal="center" vertical="center" shrinkToFit="1"/>
    </xf>
    <xf numFmtId="0" fontId="15" fillId="2" borderId="86" xfId="0" applyFont="1" applyFill="1" applyBorder="1" applyAlignment="1">
      <alignment horizontal="center" vertical="center" shrinkToFit="1"/>
    </xf>
    <xf numFmtId="0" fontId="15" fillId="2" borderId="83" xfId="0" applyFont="1" applyFill="1" applyBorder="1" applyAlignment="1">
      <alignment horizontal="center" vertical="center" shrinkToFit="1"/>
    </xf>
    <xf numFmtId="0" fontId="0" fillId="2" borderId="54" xfId="0" applyFont="1" applyFill="1" applyBorder="1" applyAlignment="1">
      <alignment vertical="top" wrapText="1"/>
    </xf>
    <xf numFmtId="0" fontId="2" fillId="2" borderId="55" xfId="0" applyFont="1" applyFill="1" applyBorder="1" applyAlignment="1">
      <alignment vertical="top" wrapText="1"/>
    </xf>
    <xf numFmtId="0" fontId="2" fillId="2" borderId="56" xfId="0" applyFont="1" applyFill="1" applyBorder="1" applyAlignment="1">
      <alignment vertical="top" wrapText="1"/>
    </xf>
    <xf numFmtId="0" fontId="2" fillId="2" borderId="49" xfId="0" applyFont="1" applyFill="1" applyBorder="1" applyAlignment="1">
      <alignment vertical="top" wrapText="1"/>
    </xf>
    <xf numFmtId="0" fontId="2" fillId="2" borderId="0" xfId="0" applyFont="1" applyFill="1" applyBorder="1" applyAlignment="1">
      <alignment vertical="top" wrapText="1"/>
    </xf>
    <xf numFmtId="0" fontId="2" fillId="2" borderId="35" xfId="0" applyFont="1" applyFill="1" applyBorder="1" applyAlignment="1">
      <alignment vertical="top" wrapText="1"/>
    </xf>
    <xf numFmtId="0" fontId="2" fillId="2" borderId="87" xfId="0" applyFont="1" applyFill="1" applyBorder="1" applyAlignment="1">
      <alignment vertical="top" wrapText="1"/>
    </xf>
    <xf numFmtId="0" fontId="2" fillId="2" borderId="58" xfId="0" applyFont="1" applyFill="1" applyBorder="1" applyAlignment="1">
      <alignment vertical="top" wrapText="1"/>
    </xf>
    <xf numFmtId="0" fontId="2" fillId="2" borderId="59" xfId="0" applyFont="1" applyFill="1" applyBorder="1" applyAlignment="1">
      <alignment vertical="top" wrapText="1"/>
    </xf>
    <xf numFmtId="0" fontId="15" fillId="0" borderId="88" xfId="0" applyFont="1" applyFill="1" applyBorder="1" applyAlignment="1">
      <alignment vertical="center" shrinkToFit="1"/>
    </xf>
    <xf numFmtId="0" fontId="15" fillId="0" borderId="89" xfId="0" applyFont="1" applyFill="1" applyBorder="1" applyAlignment="1">
      <alignment vertical="center" shrinkToFit="1"/>
    </xf>
    <xf numFmtId="0" fontId="15" fillId="2" borderId="90" xfId="0" applyFont="1" applyFill="1" applyBorder="1" applyAlignment="1">
      <alignment horizontal="center" vertical="center" shrinkToFit="1"/>
    </xf>
    <xf numFmtId="0" fontId="15" fillId="2" borderId="84" xfId="0" applyFont="1" applyFill="1" applyBorder="1" applyAlignment="1">
      <alignment horizontal="center" vertical="center" shrinkToFit="1"/>
    </xf>
    <xf numFmtId="0" fontId="2" fillId="0" borderId="15" xfId="0" applyFont="1" applyBorder="1" applyAlignment="1">
      <alignment horizontal="center" vertical="center" wrapText="1"/>
    </xf>
    <xf numFmtId="0" fontId="2" fillId="0" borderId="20" xfId="0" applyFont="1" applyBorder="1" applyAlignment="1">
      <alignment horizontal="center" vertical="center" textRotation="255"/>
    </xf>
    <xf numFmtId="0" fontId="0" fillId="0" borderId="57" xfId="0" applyBorder="1" applyAlignment="1">
      <alignment horizontal="center" vertical="center" textRotation="255"/>
    </xf>
    <xf numFmtId="0" fontId="0" fillId="0" borderId="39" xfId="0" applyBorder="1" applyAlignment="1">
      <alignment horizontal="center" vertical="center" textRotation="255"/>
    </xf>
    <xf numFmtId="0" fontId="17" fillId="0" borderId="20" xfId="0" applyFont="1" applyBorder="1" applyAlignment="1">
      <alignment horizontal="center" vertical="distributed" wrapText="1"/>
    </xf>
    <xf numFmtId="0" fontId="17" fillId="0" borderId="57" xfId="0" applyFont="1" applyBorder="1" applyAlignment="1">
      <alignment horizontal="center" vertical="distributed" wrapText="1"/>
    </xf>
    <xf numFmtId="0" fontId="17" fillId="0" borderId="39" xfId="0" applyFont="1" applyBorder="1" applyAlignment="1">
      <alignment horizontal="center" vertical="distributed" wrapText="1"/>
    </xf>
    <xf numFmtId="0" fontId="17" fillId="0" borderId="2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39" xfId="0" applyFont="1" applyBorder="1" applyAlignment="1">
      <alignment horizontal="center" vertical="center" wrapText="1"/>
    </xf>
    <xf numFmtId="0" fontId="0" fillId="0" borderId="16" xfId="0" applyFont="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1" fillId="0" borderId="0" xfId="0" applyFont="1" applyAlignment="1">
      <alignment vertical="top"/>
    </xf>
    <xf numFmtId="0" fontId="2" fillId="0" borderId="54" xfId="0" applyFont="1" applyBorder="1" applyAlignment="1">
      <alignment vertical="top" wrapText="1"/>
    </xf>
    <xf numFmtId="0" fontId="2" fillId="0" borderId="55" xfId="0" applyFont="1" applyBorder="1" applyAlignment="1">
      <alignment vertical="top" wrapText="1"/>
    </xf>
    <xf numFmtId="0" fontId="2" fillId="0" borderId="56" xfId="0" applyFont="1" applyBorder="1" applyAlignment="1">
      <alignment vertical="top"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35" xfId="0" applyFont="1" applyBorder="1" applyAlignment="1">
      <alignment vertical="top" wrapText="1"/>
    </xf>
    <xf numFmtId="0" fontId="2" fillId="0" borderId="87" xfId="0" applyFont="1" applyBorder="1" applyAlignment="1">
      <alignment vertical="top" wrapText="1"/>
    </xf>
    <xf numFmtId="0" fontId="2" fillId="0" borderId="58" xfId="0" applyFont="1" applyBorder="1" applyAlignment="1">
      <alignment vertical="top" wrapText="1"/>
    </xf>
    <xf numFmtId="0" fontId="2" fillId="0" borderId="59" xfId="0" applyFont="1" applyBorder="1" applyAlignment="1">
      <alignment vertical="top" wrapText="1"/>
    </xf>
    <xf numFmtId="0" fontId="21" fillId="0" borderId="0" xfId="0" applyFont="1" applyAlignment="1">
      <alignment vertical="center"/>
    </xf>
    <xf numFmtId="0" fontId="31" fillId="0" borderId="0" xfId="0" applyFont="1" applyAlignment="1">
      <alignment vertical="center"/>
    </xf>
    <xf numFmtId="0" fontId="17" fillId="0" borderId="0" xfId="0" applyFont="1" applyAlignment="1">
      <alignment vertical="center"/>
    </xf>
    <xf numFmtId="0" fontId="4" fillId="0" borderId="58" xfId="0" applyFont="1" applyBorder="1" applyAlignment="1">
      <alignment horizontal="center" vertical="center"/>
    </xf>
    <xf numFmtId="0" fontId="12" fillId="0" borderId="40" xfId="0" applyFont="1" applyBorder="1" applyAlignment="1">
      <alignment vertical="center"/>
    </xf>
    <xf numFmtId="0" fontId="12" fillId="0" borderId="4" xfId="0" applyFont="1" applyBorder="1" applyAlignment="1">
      <alignment vertical="center"/>
    </xf>
    <xf numFmtId="0" fontId="17" fillId="4" borderId="15"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25</xdr:row>
          <xdr:rowOff>200025</xdr:rowOff>
        </xdr:from>
        <xdr:to>
          <xdr:col>11</xdr:col>
          <xdr:colOff>200025</xdr:colOff>
          <xdr:row>27</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防火地域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22</xdr:row>
          <xdr:rowOff>209550</xdr:rowOff>
        </xdr:from>
        <xdr:to>
          <xdr:col>20</xdr:col>
          <xdr:colOff>228600</xdr:colOff>
          <xdr:row>24</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209550</xdr:rowOff>
        </xdr:from>
        <xdr:to>
          <xdr:col>23</xdr:col>
          <xdr:colOff>161925</xdr:colOff>
          <xdr:row>24</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25</xdr:row>
          <xdr:rowOff>200025</xdr:rowOff>
        </xdr:from>
        <xdr:to>
          <xdr:col>15</xdr:col>
          <xdr:colOff>209550</xdr:colOff>
          <xdr:row>27</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準防火地域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xdr:row>
          <xdr:rowOff>209550</xdr:rowOff>
        </xdr:from>
        <xdr:to>
          <xdr:col>20</xdr:col>
          <xdr:colOff>85725</xdr:colOff>
          <xdr:row>27</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22条区域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209550</xdr:rowOff>
        </xdr:from>
        <xdr:to>
          <xdr:col>23</xdr:col>
          <xdr:colOff>219075</xdr:colOff>
          <xdr:row>27</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xdr:row>
          <xdr:rowOff>104775</xdr:rowOff>
        </xdr:from>
        <xdr:to>
          <xdr:col>11</xdr:col>
          <xdr:colOff>142875</xdr:colOff>
          <xdr:row>29</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95250</xdr:rowOff>
        </xdr:from>
        <xdr:to>
          <xdr:col>22</xdr:col>
          <xdr:colOff>95250</xdr:colOff>
          <xdr:row>29</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準耐火構造（省令準耐火を含む）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0</xdr:rowOff>
        </xdr:from>
        <xdr:to>
          <xdr:col>12</xdr:col>
          <xdr:colOff>180975</xdr:colOff>
          <xdr:row>40</xdr:row>
          <xdr:rowOff>19050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１５年固定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xdr:row>
          <xdr:rowOff>0</xdr:rowOff>
        </xdr:from>
        <xdr:to>
          <xdr:col>21</xdr:col>
          <xdr:colOff>180975</xdr:colOff>
          <xdr:row>40</xdr:row>
          <xdr:rowOff>19050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３５年固定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209550</xdr:rowOff>
        </xdr:from>
        <xdr:to>
          <xdr:col>11</xdr:col>
          <xdr:colOff>219075</xdr:colOff>
          <xdr:row>43</xdr:row>
          <xdr:rowOff>228600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42</xdr:row>
          <xdr:rowOff>209550</xdr:rowOff>
        </xdr:from>
        <xdr:to>
          <xdr:col>20</xdr:col>
          <xdr:colOff>219075</xdr:colOff>
          <xdr:row>43</xdr:row>
          <xdr:rowOff>228600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0</xdr:rowOff>
        </xdr:from>
        <xdr:to>
          <xdr:col>11</xdr:col>
          <xdr:colOff>209550</xdr:colOff>
          <xdr:row>30</xdr:row>
          <xdr:rowOff>19050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209550</xdr:rowOff>
        </xdr:from>
        <xdr:to>
          <xdr:col>17</xdr:col>
          <xdr:colOff>257175</xdr:colOff>
          <xdr:row>30</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連続建て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209550</xdr:rowOff>
        </xdr:from>
        <xdr:to>
          <xdr:col>24</xdr:col>
          <xdr:colOff>38100</xdr:colOff>
          <xdr:row>30</xdr:row>
          <xdr:rowOff>9525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重ね建て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200025</xdr:rowOff>
        </xdr:from>
        <xdr:to>
          <xdr:col>11</xdr:col>
          <xdr:colOff>200025</xdr:colOff>
          <xdr:row>25</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宅地・雑種地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23</xdr:row>
          <xdr:rowOff>200025</xdr:rowOff>
        </xdr:from>
        <xdr:to>
          <xdr:col>15</xdr:col>
          <xdr:colOff>209550</xdr:colOff>
          <xdr:row>25</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xdr:row>
          <xdr:rowOff>104775</xdr:rowOff>
        </xdr:from>
        <xdr:to>
          <xdr:col>22</xdr:col>
          <xdr:colOff>200025</xdr:colOff>
          <xdr:row>39</xdr:row>
          <xdr:rowOff>9525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まちづくり融資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40</xdr:row>
          <xdr:rowOff>0</xdr:rowOff>
        </xdr:from>
        <xdr:to>
          <xdr:col>19</xdr:col>
          <xdr:colOff>247650</xdr:colOff>
          <xdr:row>41</xdr:row>
          <xdr:rowOff>28575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適用有　※有の場合は下段の入力をお願いします。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9525</xdr:rowOff>
        </xdr:from>
        <xdr:to>
          <xdr:col>27</xdr:col>
          <xdr:colOff>0</xdr:colOff>
          <xdr:row>41</xdr:row>
          <xdr:rowOff>19050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95250</xdr:rowOff>
        </xdr:from>
        <xdr:to>
          <xdr:col>13</xdr:col>
          <xdr:colOff>200025</xdr:colOff>
          <xdr:row>39</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40</xdr:row>
          <xdr:rowOff>200025</xdr:rowOff>
        </xdr:from>
        <xdr:to>
          <xdr:col>10</xdr:col>
          <xdr:colOff>123825</xdr:colOff>
          <xdr:row>42</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ZEH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41</xdr:row>
          <xdr:rowOff>9525</xdr:rowOff>
        </xdr:from>
        <xdr:to>
          <xdr:col>17</xdr:col>
          <xdr:colOff>9525</xdr:colOff>
          <xdr:row>41</xdr:row>
          <xdr:rowOff>209550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長期優良住宅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xdr:row>
          <xdr:rowOff>0</xdr:rowOff>
        </xdr:from>
        <xdr:to>
          <xdr:col>24</xdr:col>
          <xdr:colOff>152400</xdr:colOff>
          <xdr:row>41</xdr:row>
          <xdr:rowOff>209550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子育て配慮住宅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9525</xdr:colOff>
      <xdr:row>12</xdr:row>
      <xdr:rowOff>209550</xdr:rowOff>
    </xdr:from>
    <xdr:to>
      <xdr:col>7</xdr:col>
      <xdr:colOff>171450</xdr:colOff>
      <xdr:row>14</xdr:row>
      <xdr:rowOff>9525</xdr:rowOff>
    </xdr:to>
    <xdr:sp macro="" textlink="">
      <xdr:nvSpPr>
        <xdr:cNvPr id="2389" name="AutoShape 4">
          <a:extLst>
            <a:ext uri="{FF2B5EF4-FFF2-40B4-BE49-F238E27FC236}">
              <a16:creationId xmlns:a16="http://schemas.microsoft.com/office/drawing/2014/main" id="{C1C871C9-E337-4B37-838C-60BC8FDB006E}"/>
            </a:ext>
          </a:extLst>
        </xdr:cNvPr>
        <xdr:cNvSpPr>
          <a:spLocks noChangeArrowheads="1"/>
        </xdr:cNvSpPr>
      </xdr:nvSpPr>
      <xdr:spPr bwMode="auto">
        <a:xfrm>
          <a:off x="1247775" y="2724150"/>
          <a:ext cx="657225" cy="333375"/>
        </a:xfrm>
        <a:prstGeom prst="rightArrow">
          <a:avLst>
            <a:gd name="adj1" fmla="val 52380"/>
            <a:gd name="adj2" fmla="val 12000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9525</xdr:colOff>
      <xdr:row>19</xdr:row>
      <xdr:rowOff>171450</xdr:rowOff>
    </xdr:from>
    <xdr:to>
      <xdr:col>7</xdr:col>
      <xdr:colOff>171450</xdr:colOff>
      <xdr:row>21</xdr:row>
      <xdr:rowOff>0</xdr:rowOff>
    </xdr:to>
    <xdr:sp macro="" textlink="">
      <xdr:nvSpPr>
        <xdr:cNvPr id="2390" name="AutoShape 5">
          <a:extLst>
            <a:ext uri="{FF2B5EF4-FFF2-40B4-BE49-F238E27FC236}">
              <a16:creationId xmlns:a16="http://schemas.microsoft.com/office/drawing/2014/main" id="{83992E68-08B1-4540-8756-722D045F6965}"/>
            </a:ext>
          </a:extLst>
        </xdr:cNvPr>
        <xdr:cNvSpPr>
          <a:spLocks noChangeArrowheads="1"/>
        </xdr:cNvSpPr>
      </xdr:nvSpPr>
      <xdr:spPr bwMode="auto">
        <a:xfrm>
          <a:off x="1247775" y="4267200"/>
          <a:ext cx="657225" cy="361950"/>
        </a:xfrm>
        <a:prstGeom prst="rightArrow">
          <a:avLst>
            <a:gd name="adj1" fmla="val 52380"/>
            <a:gd name="adj2" fmla="val 11052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0</xdr:colOff>
      <xdr:row>38</xdr:row>
      <xdr:rowOff>0</xdr:rowOff>
    </xdr:from>
    <xdr:to>
      <xdr:col>9</xdr:col>
      <xdr:colOff>161925</xdr:colOff>
      <xdr:row>38</xdr:row>
      <xdr:rowOff>304800</xdr:rowOff>
    </xdr:to>
    <xdr:sp macro="" textlink="">
      <xdr:nvSpPr>
        <xdr:cNvPr id="2391" name="AutoShape 10">
          <a:extLst>
            <a:ext uri="{FF2B5EF4-FFF2-40B4-BE49-F238E27FC236}">
              <a16:creationId xmlns:a16="http://schemas.microsoft.com/office/drawing/2014/main" id="{13014C66-DB32-4C54-B530-3DF5CF3670B5}"/>
            </a:ext>
          </a:extLst>
        </xdr:cNvPr>
        <xdr:cNvSpPr>
          <a:spLocks noChangeArrowheads="1"/>
        </xdr:cNvSpPr>
      </xdr:nvSpPr>
      <xdr:spPr bwMode="auto">
        <a:xfrm>
          <a:off x="1733550" y="8353425"/>
          <a:ext cx="657225" cy="304800"/>
        </a:xfrm>
        <a:prstGeom prst="rightArrow">
          <a:avLst>
            <a:gd name="adj1" fmla="val 52380"/>
            <a:gd name="adj2" fmla="val 13125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238125</xdr:colOff>
      <xdr:row>41</xdr:row>
      <xdr:rowOff>104775</xdr:rowOff>
    </xdr:from>
    <xdr:to>
      <xdr:col>6</xdr:col>
      <xdr:colOff>200025</xdr:colOff>
      <xdr:row>42</xdr:row>
      <xdr:rowOff>19050</xdr:rowOff>
    </xdr:to>
    <xdr:sp macro="" textlink="">
      <xdr:nvSpPr>
        <xdr:cNvPr id="3076" name="Text Box 4">
          <a:extLst>
            <a:ext uri="{FF2B5EF4-FFF2-40B4-BE49-F238E27FC236}">
              <a16:creationId xmlns:a16="http://schemas.microsoft.com/office/drawing/2014/main" id="{276A0BC4-5AAC-4CD7-B0EC-87E8D69CB46E}"/>
            </a:ext>
          </a:extLst>
        </xdr:cNvPr>
        <xdr:cNvSpPr txBox="1">
          <a:spLocks noChangeArrowheads="1"/>
        </xdr:cNvSpPr>
      </xdr:nvSpPr>
      <xdr:spPr bwMode="auto">
        <a:xfrm>
          <a:off x="485775" y="8915400"/>
          <a:ext cx="1200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賃貸営業推進</a:t>
          </a:r>
          <a:r>
            <a:rPr lang="en-US" altLang="ja-JP" sz="1100" b="0" i="0" u="none" strike="noStrike" baseline="0">
              <a:solidFill>
                <a:srgbClr val="000000"/>
              </a:solidFill>
              <a:latin typeface="ＭＳ Ｐゴシック"/>
              <a:ea typeface="ＭＳ Ｐゴシック"/>
            </a:rPr>
            <a:t>G</a:t>
          </a:r>
        </a:p>
      </xdr:txBody>
    </xdr:sp>
    <xdr:clientData/>
  </xdr:twoCellAnchor>
  <xdr:twoCellAnchor>
    <xdr:from>
      <xdr:col>1</xdr:col>
      <xdr:colOff>190500</xdr:colOff>
      <xdr:row>47</xdr:row>
      <xdr:rowOff>47625</xdr:rowOff>
    </xdr:from>
    <xdr:to>
      <xdr:col>6</xdr:col>
      <xdr:colOff>123825</xdr:colOff>
      <xdr:row>48</xdr:row>
      <xdr:rowOff>0</xdr:rowOff>
    </xdr:to>
    <xdr:sp macro="" textlink="">
      <xdr:nvSpPr>
        <xdr:cNvPr id="3077" name="Text Box 5">
          <a:extLst>
            <a:ext uri="{FF2B5EF4-FFF2-40B4-BE49-F238E27FC236}">
              <a16:creationId xmlns:a16="http://schemas.microsoft.com/office/drawing/2014/main" id="{5D07BAFA-9E32-4271-9789-5D753CD5D7C2}"/>
            </a:ext>
          </a:extLst>
        </xdr:cNvPr>
        <xdr:cNvSpPr txBox="1">
          <a:spLocks noChangeArrowheads="1"/>
        </xdr:cNvSpPr>
      </xdr:nvSpPr>
      <xdr:spPr bwMode="auto">
        <a:xfrm>
          <a:off x="438150" y="10248900"/>
          <a:ext cx="1171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合議：事業審査</a:t>
          </a:r>
          <a:r>
            <a:rPr lang="en-US" altLang="ja-JP" sz="1100" b="0" i="0" u="none" strike="noStrike" baseline="0">
              <a:solidFill>
                <a:srgbClr val="000000"/>
              </a:solidFill>
              <a:latin typeface="ＭＳ Ｐゴシック"/>
              <a:ea typeface="ＭＳ Ｐゴシック"/>
            </a:rPr>
            <a:t>G</a:t>
          </a:r>
        </a:p>
      </xdr:txBody>
    </xdr:sp>
    <xdr:clientData/>
  </xdr:twoCellAnchor>
  <xdr:twoCellAnchor>
    <xdr:from>
      <xdr:col>10</xdr:col>
      <xdr:colOff>66675</xdr:colOff>
      <xdr:row>48</xdr:row>
      <xdr:rowOff>76200</xdr:rowOff>
    </xdr:from>
    <xdr:to>
      <xdr:col>27</xdr:col>
      <xdr:colOff>238125</xdr:colOff>
      <xdr:row>51</xdr:row>
      <xdr:rowOff>200025</xdr:rowOff>
    </xdr:to>
    <xdr:sp macro="" textlink="">
      <xdr:nvSpPr>
        <xdr:cNvPr id="3078" name="Text Box 6">
          <a:extLst>
            <a:ext uri="{FF2B5EF4-FFF2-40B4-BE49-F238E27FC236}">
              <a16:creationId xmlns:a16="http://schemas.microsoft.com/office/drawing/2014/main" id="{5563CFA9-281F-4617-B647-926D2A86ED6F}"/>
            </a:ext>
          </a:extLst>
        </xdr:cNvPr>
        <xdr:cNvSpPr txBox="1">
          <a:spLocks noChangeArrowheads="1"/>
        </xdr:cNvSpPr>
      </xdr:nvSpPr>
      <xdr:spPr bwMode="auto">
        <a:xfrm>
          <a:off x="2543175" y="10715625"/>
          <a:ext cx="4381500" cy="781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教科書体"/>
              <a:ea typeface="HG教科書体"/>
            </a:rPr>
            <a:t>合議理由は以下のとおり</a:t>
          </a:r>
        </a:p>
        <a:p>
          <a:pPr algn="l" rtl="0">
            <a:lnSpc>
              <a:spcPts val="1200"/>
            </a:lnSpc>
            <a:defRPr sz="1000"/>
          </a:pPr>
          <a:r>
            <a:rPr lang="ja-JP" altLang="en-US" sz="1000" b="0" i="0" u="none" strike="noStrike" baseline="0">
              <a:solidFill>
                <a:srgbClr val="000000"/>
              </a:solidFill>
              <a:latin typeface="HG教科書体"/>
              <a:ea typeface="HG教科書体"/>
            </a:rPr>
            <a:t>・ 建物担保評価ｕｐ（　　　％）　　・ 本店審査会対象</a:t>
          </a:r>
        </a:p>
        <a:p>
          <a:pPr algn="l" rtl="0">
            <a:lnSpc>
              <a:spcPts val="1100"/>
            </a:lnSpc>
            <a:defRPr sz="1000"/>
          </a:pPr>
          <a:r>
            <a:rPr lang="ja-JP" altLang="en-US" sz="1000" b="0" i="0" u="none" strike="noStrike" baseline="0">
              <a:solidFill>
                <a:srgbClr val="000000"/>
              </a:solidFill>
              <a:latin typeface="HG教科書体"/>
              <a:ea typeface="HG教科書体"/>
            </a:rPr>
            <a:t>（収益性１８超、北関東支店エリア） ・ 入居懸念あり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D68"/>
  <sheetViews>
    <sheetView showGridLines="0" tabSelected="1" view="pageBreakPreview" topLeftCell="A11" zoomScale="120" zoomScaleNormal="120" zoomScaleSheetLayoutView="120" workbookViewId="0">
      <selection activeCell="B21" sqref="B21"/>
    </sheetView>
  </sheetViews>
  <sheetFormatPr defaultColWidth="3.25" defaultRowHeight="13.5" x14ac:dyDescent="0.15"/>
  <cols>
    <col min="1" max="28" width="3.625" style="2" customWidth="1"/>
    <col min="29" max="29" width="3.25" style="2" customWidth="1"/>
    <col min="30" max="30" width="3.875" style="2" customWidth="1"/>
    <col min="31" max="31" width="3.25" style="2" customWidth="1"/>
    <col min="32" max="16384" width="3.25" style="2"/>
  </cols>
  <sheetData>
    <row r="1" spans="1:30" ht="24" x14ac:dyDescent="0.15">
      <c r="A1" s="240" t="s">
        <v>160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0" ht="5.25" hidden="1" customHeight="1" x14ac:dyDescent="0.15">
      <c r="AC2" s="57"/>
      <c r="AD2" s="56"/>
    </row>
    <row r="3" spans="1:30" ht="17.25" customHeight="1" x14ac:dyDescent="0.15">
      <c r="A3" s="275" t="s">
        <v>193</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88"/>
      <c r="AC3" s="5"/>
    </row>
    <row r="4" spans="1:30" ht="4.5" hidden="1" customHeight="1" x14ac:dyDescent="0.15">
      <c r="A4" s="88"/>
      <c r="B4" s="88"/>
      <c r="C4" s="89"/>
      <c r="D4" s="88"/>
      <c r="E4" s="88"/>
      <c r="F4" s="88"/>
      <c r="G4" s="88"/>
      <c r="H4" s="88"/>
      <c r="I4" s="88"/>
      <c r="J4" s="88"/>
      <c r="K4" s="88"/>
      <c r="L4" s="88"/>
      <c r="M4" s="88"/>
      <c r="N4" s="88"/>
      <c r="O4" s="88"/>
      <c r="P4" s="88"/>
      <c r="Q4" s="88"/>
      <c r="R4" s="88"/>
      <c r="S4" s="88"/>
      <c r="T4" s="88"/>
      <c r="U4" s="90"/>
      <c r="V4" s="91"/>
      <c r="W4" s="92"/>
      <c r="X4" s="92"/>
      <c r="Y4" s="92"/>
      <c r="Z4" s="92"/>
      <c r="AA4" s="92"/>
      <c r="AB4" s="92"/>
      <c r="AC4" s="5"/>
    </row>
    <row r="5" spans="1:30" ht="35.25" customHeight="1" x14ac:dyDescent="0.15">
      <c r="A5" s="276" t="s">
        <v>198</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5"/>
    </row>
    <row r="6" spans="1:30" ht="4.5" hidden="1" customHeight="1" x14ac:dyDescent="0.15">
      <c r="A6" s="88"/>
      <c r="B6" s="88"/>
      <c r="C6" s="88"/>
      <c r="D6" s="88"/>
      <c r="E6" s="88"/>
      <c r="F6" s="88"/>
      <c r="G6" s="88"/>
      <c r="H6" s="88"/>
      <c r="I6" s="88"/>
      <c r="J6" s="88"/>
      <c r="K6" s="88"/>
      <c r="L6" s="88"/>
      <c r="M6" s="88"/>
      <c r="N6" s="88"/>
      <c r="O6" s="88"/>
      <c r="P6" s="88"/>
      <c r="Q6" s="88"/>
      <c r="R6" s="88"/>
      <c r="S6" s="88"/>
      <c r="T6" s="88"/>
      <c r="U6" s="90"/>
      <c r="V6" s="91"/>
      <c r="W6" s="92"/>
      <c r="X6" s="92"/>
      <c r="Y6" s="92"/>
      <c r="Z6" s="92"/>
      <c r="AA6" s="92"/>
      <c r="AB6" s="92"/>
    </row>
    <row r="7" spans="1:30" ht="21.75" customHeight="1" x14ac:dyDescent="0.15">
      <c r="A7" s="262" t="s">
        <v>161</v>
      </c>
      <c r="B7" s="263"/>
      <c r="C7" s="263"/>
      <c r="D7" s="263"/>
      <c r="E7" s="264"/>
      <c r="F7" s="264"/>
      <c r="G7" s="264"/>
      <c r="H7" s="264"/>
      <c r="I7" s="264"/>
      <c r="J7" s="264"/>
      <c r="K7" s="61"/>
      <c r="L7" s="61"/>
      <c r="M7" s="61"/>
      <c r="N7" s="61"/>
      <c r="O7" s="61"/>
      <c r="P7" s="61"/>
      <c r="Q7" s="61"/>
      <c r="R7" s="61"/>
      <c r="S7" s="61"/>
      <c r="T7" s="61"/>
      <c r="U7" s="61"/>
      <c r="V7" s="61"/>
      <c r="W7" s="61"/>
      <c r="X7" s="61"/>
      <c r="Y7" s="61"/>
      <c r="Z7" s="61"/>
      <c r="AA7" s="61"/>
      <c r="AB7" s="61"/>
      <c r="AC7" s="61"/>
    </row>
    <row r="8" spans="1:30" ht="21" customHeight="1" x14ac:dyDescent="0.15">
      <c r="A8" s="253" t="s">
        <v>162</v>
      </c>
      <c r="B8" s="254"/>
      <c r="C8" s="254"/>
      <c r="D8" s="254"/>
      <c r="E8" s="254"/>
      <c r="F8" s="254"/>
      <c r="G8" s="254"/>
      <c r="H8" s="254"/>
      <c r="I8" s="254"/>
      <c r="J8" s="254"/>
      <c r="K8" s="254"/>
      <c r="L8" s="254"/>
      <c r="M8" s="254"/>
      <c r="N8" s="253" t="s">
        <v>163</v>
      </c>
      <c r="O8" s="253"/>
      <c r="P8" s="253"/>
      <c r="Q8" s="253"/>
      <c r="R8" s="253"/>
      <c r="S8" s="253"/>
      <c r="T8" s="253"/>
      <c r="U8" s="253"/>
      <c r="V8" s="253"/>
      <c r="W8" s="253"/>
      <c r="X8" s="253"/>
      <c r="Y8" s="253"/>
      <c r="Z8" s="253"/>
      <c r="AA8" s="254"/>
      <c r="AB8" s="254"/>
      <c r="AC8" s="68"/>
      <c r="AD8" s="68"/>
    </row>
    <row r="9" spans="1:30" ht="4.5" customHeight="1" thickBot="1" x14ac:dyDescent="0.2">
      <c r="A9" s="67"/>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row>
    <row r="10" spans="1:30" ht="9.75" customHeight="1" x14ac:dyDescent="0.15">
      <c r="A10" s="65"/>
      <c r="B10" s="243" t="s">
        <v>164</v>
      </c>
      <c r="C10" s="244"/>
      <c r="D10" s="244"/>
      <c r="E10" s="245"/>
      <c r="F10" s="245"/>
      <c r="G10" s="245"/>
      <c r="H10" s="245"/>
      <c r="I10" s="255"/>
      <c r="J10" s="256"/>
      <c r="K10" s="256"/>
      <c r="L10" s="256"/>
      <c r="M10" s="256"/>
      <c r="N10" s="256"/>
      <c r="O10" s="256"/>
      <c r="P10" s="256"/>
      <c r="Q10" s="256"/>
      <c r="R10" s="256"/>
      <c r="S10" s="256"/>
      <c r="T10" s="256"/>
      <c r="U10" s="256"/>
      <c r="V10" s="256"/>
      <c r="W10" s="256"/>
      <c r="X10" s="256"/>
      <c r="Y10" s="256"/>
      <c r="Z10" s="256"/>
      <c r="AA10" s="256"/>
      <c r="AB10" s="257"/>
      <c r="AC10" s="65"/>
    </row>
    <row r="11" spans="1:30" ht="15" customHeight="1" x14ac:dyDescent="0.15">
      <c r="A11" s="65"/>
      <c r="B11" s="246"/>
      <c r="C11" s="247"/>
      <c r="D11" s="247"/>
      <c r="E11" s="247"/>
      <c r="F11" s="247"/>
      <c r="G11" s="247"/>
      <c r="H11" s="247"/>
      <c r="I11" s="258"/>
      <c r="J11" s="259"/>
      <c r="K11" s="259"/>
      <c r="L11" s="259"/>
      <c r="M11" s="259"/>
      <c r="N11" s="259"/>
      <c r="O11" s="259"/>
      <c r="P11" s="259"/>
      <c r="Q11" s="259"/>
      <c r="R11" s="259"/>
      <c r="S11" s="259"/>
      <c r="T11" s="259"/>
      <c r="U11" s="259"/>
      <c r="V11" s="259"/>
      <c r="W11" s="259"/>
      <c r="X11" s="259"/>
      <c r="Y11" s="259"/>
      <c r="Z11" s="259"/>
      <c r="AA11" s="259"/>
      <c r="AB11" s="260"/>
      <c r="AC11" s="65"/>
    </row>
    <row r="12" spans="1:30" ht="9.75" customHeight="1" x14ac:dyDescent="0.15">
      <c r="A12" s="65"/>
      <c r="B12" s="248" t="s">
        <v>165</v>
      </c>
      <c r="C12" s="249"/>
      <c r="D12" s="249"/>
      <c r="E12" s="250"/>
      <c r="F12" s="250"/>
      <c r="G12" s="250"/>
      <c r="H12" s="250"/>
      <c r="I12" s="261"/>
      <c r="J12" s="165"/>
      <c r="K12" s="165"/>
      <c r="L12" s="165"/>
      <c r="M12" s="165"/>
      <c r="N12" s="165"/>
      <c r="O12" s="165"/>
      <c r="P12" s="165"/>
      <c r="Q12" s="165"/>
      <c r="R12" s="165"/>
      <c r="S12" s="165"/>
      <c r="T12" s="165"/>
      <c r="U12" s="165"/>
      <c r="V12" s="165"/>
      <c r="W12" s="165"/>
      <c r="X12" s="165"/>
      <c r="Y12" s="165"/>
      <c r="Z12" s="165"/>
      <c r="AA12" s="165"/>
      <c r="AB12" s="166"/>
      <c r="AC12" s="65"/>
    </row>
    <row r="13" spans="1:30" ht="15" customHeight="1" x14ac:dyDescent="0.15">
      <c r="A13" s="65"/>
      <c r="B13" s="246"/>
      <c r="C13" s="247"/>
      <c r="D13" s="247"/>
      <c r="E13" s="247"/>
      <c r="F13" s="247"/>
      <c r="G13" s="247"/>
      <c r="H13" s="247"/>
      <c r="I13" s="258"/>
      <c r="J13" s="259"/>
      <c r="K13" s="259"/>
      <c r="L13" s="259"/>
      <c r="M13" s="259"/>
      <c r="N13" s="259"/>
      <c r="O13" s="259"/>
      <c r="P13" s="259"/>
      <c r="Q13" s="259"/>
      <c r="R13" s="259"/>
      <c r="S13" s="259"/>
      <c r="T13" s="259"/>
      <c r="U13" s="259"/>
      <c r="V13" s="259"/>
      <c r="W13" s="259"/>
      <c r="X13" s="259"/>
      <c r="Y13" s="259"/>
      <c r="Z13" s="259"/>
      <c r="AA13" s="259"/>
      <c r="AB13" s="260"/>
      <c r="AC13" s="65"/>
    </row>
    <row r="14" spans="1:30" ht="9.75" customHeight="1" x14ac:dyDescent="0.15">
      <c r="A14" s="65"/>
      <c r="B14" s="248" t="s">
        <v>166</v>
      </c>
      <c r="C14" s="249"/>
      <c r="D14" s="249"/>
      <c r="E14" s="250"/>
      <c r="F14" s="250"/>
      <c r="G14" s="250"/>
      <c r="H14" s="250"/>
      <c r="I14" s="269" t="s">
        <v>182</v>
      </c>
      <c r="J14" s="155"/>
      <c r="K14" s="155"/>
      <c r="L14" s="155"/>
      <c r="M14" s="155"/>
      <c r="N14" s="155"/>
      <c r="O14" s="271" t="s">
        <v>183</v>
      </c>
      <c r="P14" s="155"/>
      <c r="Q14" s="155"/>
      <c r="R14" s="155"/>
      <c r="S14" s="155"/>
      <c r="T14" s="155"/>
      <c r="U14" s="273" t="s">
        <v>184</v>
      </c>
      <c r="V14" s="155"/>
      <c r="W14" s="155"/>
      <c r="X14" s="155"/>
      <c r="Y14" s="155"/>
      <c r="Z14" s="155"/>
      <c r="AA14" s="155"/>
      <c r="AB14" s="156"/>
      <c r="AC14" s="65"/>
    </row>
    <row r="15" spans="1:30" ht="15" customHeight="1" x14ac:dyDescent="0.15">
      <c r="A15" s="65"/>
      <c r="B15" s="246"/>
      <c r="C15" s="247"/>
      <c r="D15" s="247"/>
      <c r="E15" s="247"/>
      <c r="F15" s="247"/>
      <c r="G15" s="247"/>
      <c r="H15" s="247"/>
      <c r="I15" s="270"/>
      <c r="J15" s="157"/>
      <c r="K15" s="157"/>
      <c r="L15" s="157"/>
      <c r="M15" s="157"/>
      <c r="N15" s="157"/>
      <c r="O15" s="272"/>
      <c r="P15" s="157"/>
      <c r="Q15" s="157"/>
      <c r="R15" s="157"/>
      <c r="S15" s="157"/>
      <c r="T15" s="157"/>
      <c r="U15" s="272"/>
      <c r="V15" s="157"/>
      <c r="W15" s="157"/>
      <c r="X15" s="157"/>
      <c r="Y15" s="157"/>
      <c r="Z15" s="157"/>
      <c r="AA15" s="157"/>
      <c r="AB15" s="158"/>
      <c r="AC15" s="65"/>
    </row>
    <row r="16" spans="1:30" ht="9.75" customHeight="1" x14ac:dyDescent="0.15">
      <c r="A16" s="65"/>
      <c r="B16" s="248" t="s">
        <v>167</v>
      </c>
      <c r="C16" s="249"/>
      <c r="D16" s="249"/>
      <c r="E16" s="250"/>
      <c r="F16" s="250"/>
      <c r="G16" s="250"/>
      <c r="H16" s="250"/>
      <c r="I16" s="159"/>
      <c r="J16" s="160"/>
      <c r="K16" s="160"/>
      <c r="L16" s="160"/>
      <c r="M16" s="160"/>
      <c r="N16" s="160"/>
      <c r="O16" s="160"/>
      <c r="P16" s="160"/>
      <c r="Q16" s="160"/>
      <c r="R16" s="160"/>
      <c r="S16" s="163" t="s">
        <v>185</v>
      </c>
      <c r="T16" s="165"/>
      <c r="U16" s="165"/>
      <c r="V16" s="165"/>
      <c r="W16" s="165"/>
      <c r="X16" s="165"/>
      <c r="Y16" s="165"/>
      <c r="Z16" s="165"/>
      <c r="AA16" s="165"/>
      <c r="AB16" s="166"/>
      <c r="AC16" s="65"/>
    </row>
    <row r="17" spans="1:29" ht="15" customHeight="1" thickBot="1" x14ac:dyDescent="0.2">
      <c r="A17" s="65"/>
      <c r="B17" s="251"/>
      <c r="C17" s="252"/>
      <c r="D17" s="252"/>
      <c r="E17" s="252"/>
      <c r="F17" s="252"/>
      <c r="G17" s="252"/>
      <c r="H17" s="252"/>
      <c r="I17" s="161"/>
      <c r="J17" s="162"/>
      <c r="K17" s="162"/>
      <c r="L17" s="162"/>
      <c r="M17" s="162"/>
      <c r="N17" s="162"/>
      <c r="O17" s="162"/>
      <c r="P17" s="162"/>
      <c r="Q17" s="162"/>
      <c r="R17" s="162"/>
      <c r="S17" s="164"/>
      <c r="T17" s="167"/>
      <c r="U17" s="167"/>
      <c r="V17" s="167"/>
      <c r="W17" s="167"/>
      <c r="X17" s="167"/>
      <c r="Y17" s="167"/>
      <c r="Z17" s="167"/>
      <c r="AA17" s="167"/>
      <c r="AB17" s="168"/>
      <c r="AC17" s="65"/>
    </row>
    <row r="18" spans="1:29" ht="9" customHeight="1" x14ac:dyDescent="0.15">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row>
    <row r="19" spans="1:29" ht="16.5" customHeight="1" x14ac:dyDescent="0.15">
      <c r="A19" s="65"/>
      <c r="B19" s="178" t="s">
        <v>216</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80"/>
      <c r="AC19" s="65"/>
    </row>
    <row r="20" spans="1:29" ht="16.5" customHeight="1" x14ac:dyDescent="0.15">
      <c r="A20" s="6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c r="AC20" s="65"/>
    </row>
    <row r="21" spans="1:29" ht="9"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ht="17.25" customHeight="1" thickBot="1" x14ac:dyDescent="0.2">
      <c r="A22" s="184" t="s">
        <v>178</v>
      </c>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3"/>
    </row>
    <row r="23" spans="1:29" ht="17.25" customHeight="1" x14ac:dyDescent="0.15">
      <c r="B23" s="196" t="s">
        <v>206</v>
      </c>
      <c r="C23" s="186" t="s">
        <v>168</v>
      </c>
      <c r="D23" s="187"/>
      <c r="E23" s="187"/>
      <c r="F23" s="187"/>
      <c r="G23" s="187"/>
      <c r="H23" s="188"/>
      <c r="I23" s="192"/>
      <c r="J23" s="193"/>
      <c r="K23" s="193"/>
      <c r="L23" s="193"/>
      <c r="M23" s="77" t="s">
        <v>186</v>
      </c>
      <c r="N23" s="194" t="s">
        <v>203</v>
      </c>
      <c r="O23" s="194"/>
      <c r="P23" s="194"/>
      <c r="Q23" s="194"/>
      <c r="R23" s="194"/>
      <c r="S23" s="194"/>
      <c r="T23" s="194"/>
      <c r="U23" s="194"/>
      <c r="V23" s="194"/>
      <c r="W23" s="194"/>
      <c r="X23" s="194"/>
      <c r="Y23" s="194"/>
      <c r="Z23" s="194"/>
      <c r="AA23" s="194"/>
      <c r="AB23" s="195"/>
    </row>
    <row r="24" spans="1:29" ht="17.25" customHeight="1" x14ac:dyDescent="0.15">
      <c r="B24" s="197"/>
      <c r="C24" s="169" t="s">
        <v>169</v>
      </c>
      <c r="D24" s="170"/>
      <c r="E24" s="170"/>
      <c r="F24" s="170"/>
      <c r="G24" s="170"/>
      <c r="H24" s="171"/>
      <c r="I24" s="265"/>
      <c r="J24" s="266"/>
      <c r="K24" s="266"/>
      <c r="L24" s="266"/>
      <c r="M24" s="266"/>
      <c r="N24" s="266"/>
      <c r="O24" s="266"/>
      <c r="P24" s="266"/>
      <c r="Q24" s="76" t="s">
        <v>181</v>
      </c>
      <c r="R24" s="267" t="s">
        <v>187</v>
      </c>
      <c r="S24" s="267"/>
      <c r="T24" s="267"/>
      <c r="U24" s="267"/>
      <c r="V24" s="267"/>
      <c r="W24" s="267"/>
      <c r="X24" s="267"/>
      <c r="Y24" s="267"/>
      <c r="Z24" s="267"/>
      <c r="AA24" s="267"/>
      <c r="AB24" s="268"/>
    </row>
    <row r="25" spans="1:29" ht="17.25" customHeight="1" x14ac:dyDescent="0.15">
      <c r="B25" s="197"/>
      <c r="C25" s="199" t="s">
        <v>192</v>
      </c>
      <c r="D25" s="200"/>
      <c r="E25" s="200"/>
      <c r="F25" s="200"/>
      <c r="G25" s="200"/>
      <c r="H25" s="201"/>
      <c r="I25" s="189" t="s">
        <v>199</v>
      </c>
      <c r="J25" s="190"/>
      <c r="K25" s="190"/>
      <c r="L25" s="190"/>
      <c r="M25" s="190"/>
      <c r="N25" s="190"/>
      <c r="O25" s="190"/>
      <c r="P25" s="190"/>
      <c r="Q25" s="190"/>
      <c r="R25" s="190"/>
      <c r="S25" s="190"/>
      <c r="T25" s="190"/>
      <c r="U25" s="190"/>
      <c r="V25" s="190"/>
      <c r="W25" s="190"/>
      <c r="X25" s="190"/>
      <c r="Y25" s="190"/>
      <c r="Z25" s="190"/>
      <c r="AA25" s="190"/>
      <c r="AB25" s="191"/>
    </row>
    <row r="26" spans="1:29" ht="17.25" customHeight="1" x14ac:dyDescent="0.15">
      <c r="B26" s="197"/>
      <c r="C26" s="169" t="s">
        <v>173</v>
      </c>
      <c r="D26" s="170"/>
      <c r="E26" s="170"/>
      <c r="F26" s="170"/>
      <c r="G26" s="170"/>
      <c r="H26" s="171"/>
      <c r="I26" s="172"/>
      <c r="J26" s="173"/>
      <c r="K26" s="173"/>
      <c r="L26" s="173"/>
      <c r="M26" s="173"/>
      <c r="N26" s="173"/>
      <c r="O26" s="173"/>
      <c r="P26" s="173"/>
      <c r="Q26" s="173"/>
      <c r="R26" s="173"/>
      <c r="S26" s="173"/>
      <c r="T26" s="173"/>
      <c r="U26" s="173"/>
      <c r="V26" s="173"/>
      <c r="W26" s="173"/>
      <c r="X26" s="173"/>
      <c r="Y26" s="173"/>
      <c r="Z26" s="173"/>
      <c r="AA26" s="173"/>
      <c r="AB26" s="174"/>
    </row>
    <row r="27" spans="1:29" ht="17.25" customHeight="1" thickBot="1" x14ac:dyDescent="0.2">
      <c r="B27" s="198"/>
      <c r="C27" s="169" t="s">
        <v>174</v>
      </c>
      <c r="D27" s="170"/>
      <c r="E27" s="170"/>
      <c r="F27" s="170"/>
      <c r="G27" s="170"/>
      <c r="H27" s="171"/>
      <c r="I27" s="175"/>
      <c r="J27" s="176"/>
      <c r="K27" s="176"/>
      <c r="L27" s="176"/>
      <c r="M27" s="176"/>
      <c r="N27" s="176"/>
      <c r="O27" s="176"/>
      <c r="P27" s="176"/>
      <c r="Q27" s="176"/>
      <c r="R27" s="176"/>
      <c r="S27" s="176"/>
      <c r="T27" s="176"/>
      <c r="U27" s="176"/>
      <c r="V27" s="176"/>
      <c r="W27" s="176"/>
      <c r="X27" s="176"/>
      <c r="Y27" s="176"/>
      <c r="Z27" s="176"/>
      <c r="AA27" s="176"/>
      <c r="AB27" s="177"/>
    </row>
    <row r="28" spans="1:29" ht="9" customHeight="1" thickBot="1" x14ac:dyDescent="0.2">
      <c r="B28" s="98"/>
    </row>
    <row r="29" spans="1:29" ht="17.25" customHeight="1" x14ac:dyDescent="0.15">
      <c r="B29" s="196" t="s">
        <v>205</v>
      </c>
      <c r="C29" s="274" t="s">
        <v>43</v>
      </c>
      <c r="D29" s="144"/>
      <c r="E29" s="144"/>
      <c r="F29" s="144"/>
      <c r="G29" s="144"/>
      <c r="H29" s="145"/>
      <c r="I29" s="282"/>
      <c r="J29" s="283"/>
      <c r="K29" s="283"/>
      <c r="L29" s="283"/>
      <c r="M29" s="283"/>
      <c r="N29" s="283"/>
      <c r="O29" s="283"/>
      <c r="P29" s="283"/>
      <c r="Q29" s="283"/>
      <c r="R29" s="283"/>
      <c r="S29" s="283"/>
      <c r="T29" s="283"/>
      <c r="U29" s="283"/>
      <c r="V29" s="283"/>
      <c r="W29" s="283"/>
      <c r="X29" s="283"/>
      <c r="Y29" s="283"/>
      <c r="Z29" s="283"/>
      <c r="AA29" s="283"/>
      <c r="AB29" s="284"/>
    </row>
    <row r="30" spans="1:29" ht="17.25" customHeight="1" thickBot="1" x14ac:dyDescent="0.2">
      <c r="B30" s="197"/>
      <c r="C30" s="290" t="s">
        <v>191</v>
      </c>
      <c r="D30" s="291"/>
      <c r="E30" s="291"/>
      <c r="F30" s="291"/>
      <c r="G30" s="291"/>
      <c r="H30" s="292"/>
      <c r="I30" s="293"/>
      <c r="J30" s="294"/>
      <c r="K30" s="294"/>
      <c r="L30" s="294"/>
      <c r="M30" s="294"/>
      <c r="N30" s="294"/>
      <c r="O30" s="294"/>
      <c r="P30" s="294"/>
      <c r="Q30" s="294"/>
      <c r="R30" s="294"/>
      <c r="S30" s="277"/>
      <c r="T30" s="277"/>
      <c r="U30" s="277"/>
      <c r="V30" s="277"/>
      <c r="W30" s="277"/>
      <c r="X30" s="277"/>
      <c r="Y30" s="277"/>
      <c r="Z30" s="277"/>
      <c r="AA30" s="277"/>
      <c r="AB30" s="278"/>
    </row>
    <row r="31" spans="1:29" ht="17.25" customHeight="1" thickBot="1" x14ac:dyDescent="0.2">
      <c r="B31" s="197"/>
      <c r="C31" s="116" t="s">
        <v>1</v>
      </c>
      <c r="D31" s="298"/>
      <c r="E31" s="298"/>
      <c r="F31" s="298"/>
      <c r="G31" s="298"/>
      <c r="H31" s="117"/>
      <c r="I31" s="295"/>
      <c r="J31" s="296"/>
      <c r="K31" s="296"/>
      <c r="L31" s="296"/>
      <c r="M31" s="296"/>
      <c r="N31" s="296"/>
      <c r="O31" s="296"/>
      <c r="P31" s="296"/>
      <c r="Q31" s="296"/>
      <c r="R31" s="297"/>
      <c r="S31" s="287" t="s">
        <v>2</v>
      </c>
      <c r="T31" s="288"/>
      <c r="U31" s="288"/>
      <c r="V31" s="288"/>
      <c r="W31" s="288"/>
      <c r="X31" s="288"/>
      <c r="Y31" s="288"/>
      <c r="Z31" s="288"/>
      <c r="AA31" s="288"/>
      <c r="AB31" s="288"/>
    </row>
    <row r="32" spans="1:29" ht="17.25" customHeight="1" thickBot="1" x14ac:dyDescent="0.2">
      <c r="B32" s="197"/>
      <c r="C32" s="299" t="s">
        <v>213</v>
      </c>
      <c r="D32" s="300"/>
      <c r="E32" s="300"/>
      <c r="F32" s="300"/>
      <c r="G32" s="300"/>
      <c r="H32" s="301"/>
      <c r="I32" s="309" t="s">
        <v>214</v>
      </c>
      <c r="J32" s="309"/>
      <c r="K32" s="241" t="s">
        <v>3</v>
      </c>
      <c r="L32" s="241"/>
      <c r="M32" s="241"/>
      <c r="N32" s="242"/>
      <c r="O32" s="241" t="s">
        <v>6</v>
      </c>
      <c r="P32" s="241"/>
      <c r="Q32" s="241"/>
      <c r="R32" s="242"/>
      <c r="S32" s="321" t="s">
        <v>214</v>
      </c>
      <c r="T32" s="321"/>
      <c r="U32" s="308" t="s">
        <v>3</v>
      </c>
      <c r="V32" s="308"/>
      <c r="W32" s="308"/>
      <c r="X32" s="119"/>
      <c r="Y32" s="308" t="s">
        <v>6</v>
      </c>
      <c r="Z32" s="308"/>
      <c r="AA32" s="308"/>
      <c r="AB32" s="119"/>
    </row>
    <row r="33" spans="2:56" ht="17.25" customHeight="1" x14ac:dyDescent="0.15">
      <c r="B33" s="197"/>
      <c r="C33" s="302"/>
      <c r="D33" s="303"/>
      <c r="E33" s="303"/>
      <c r="F33" s="303"/>
      <c r="G33" s="303"/>
      <c r="H33" s="304"/>
      <c r="I33" s="119" t="s">
        <v>135</v>
      </c>
      <c r="J33" s="120"/>
      <c r="K33" s="135"/>
      <c r="L33" s="136"/>
      <c r="M33" s="137"/>
      <c r="N33" s="81" t="s">
        <v>4</v>
      </c>
      <c r="O33" s="138"/>
      <c r="P33" s="139"/>
      <c r="Q33" s="140"/>
      <c r="R33" s="82" t="s">
        <v>140</v>
      </c>
      <c r="S33" s="120" t="s">
        <v>137</v>
      </c>
      <c r="T33" s="121"/>
      <c r="U33" s="135"/>
      <c r="V33" s="136"/>
      <c r="W33" s="137"/>
      <c r="X33" s="81" t="s">
        <v>4</v>
      </c>
      <c r="Y33" s="138"/>
      <c r="Z33" s="139"/>
      <c r="AA33" s="140"/>
      <c r="AB33" s="82" t="s">
        <v>141</v>
      </c>
    </row>
    <row r="34" spans="2:56" ht="17.25" customHeight="1" thickBot="1" x14ac:dyDescent="0.2">
      <c r="B34" s="197"/>
      <c r="C34" s="302"/>
      <c r="D34" s="303"/>
      <c r="E34" s="303"/>
      <c r="F34" s="303"/>
      <c r="G34" s="303"/>
      <c r="H34" s="304"/>
      <c r="I34" s="119" t="s">
        <v>138</v>
      </c>
      <c r="J34" s="120"/>
      <c r="K34" s="322"/>
      <c r="L34" s="323"/>
      <c r="M34" s="324"/>
      <c r="N34" s="81" t="s">
        <v>4</v>
      </c>
      <c r="O34" s="122"/>
      <c r="P34" s="123"/>
      <c r="Q34" s="124"/>
      <c r="R34" s="82" t="s">
        <v>140</v>
      </c>
      <c r="S34" s="120" t="s">
        <v>136</v>
      </c>
      <c r="T34" s="121"/>
      <c r="U34" s="322"/>
      <c r="V34" s="323"/>
      <c r="W34" s="324"/>
      <c r="X34" s="81" t="s">
        <v>4</v>
      </c>
      <c r="Y34" s="122"/>
      <c r="Z34" s="123"/>
      <c r="AA34" s="124"/>
      <c r="AB34" s="82" t="s">
        <v>141</v>
      </c>
    </row>
    <row r="35" spans="2:56" ht="17.25" customHeight="1" thickBot="1" x14ac:dyDescent="0.2">
      <c r="B35" s="197"/>
      <c r="C35" s="305"/>
      <c r="D35" s="306"/>
      <c r="E35" s="306"/>
      <c r="F35" s="306"/>
      <c r="G35" s="306"/>
      <c r="H35" s="307"/>
      <c r="I35" s="285" t="s">
        <v>5</v>
      </c>
      <c r="J35" s="286"/>
      <c r="K35" s="279">
        <f>SUM(K33:M34,U33:W34)</f>
        <v>0</v>
      </c>
      <c r="L35" s="280"/>
      <c r="M35" s="280"/>
      <c r="N35" s="280"/>
      <c r="O35" s="280"/>
      <c r="P35" s="280"/>
      <c r="Q35" s="281"/>
      <c r="R35" s="83" t="s">
        <v>4</v>
      </c>
      <c r="S35" s="132">
        <f>(K33*O33)+(K34*O34)+(U33*Y33)+(U34*Y34)</f>
        <v>0</v>
      </c>
      <c r="T35" s="133"/>
      <c r="U35" s="133"/>
      <c r="V35" s="133"/>
      <c r="W35" s="133"/>
      <c r="X35" s="134"/>
      <c r="Y35" s="131" t="s">
        <v>139</v>
      </c>
      <c r="Z35" s="131"/>
      <c r="AA35" s="131"/>
      <c r="AB35" s="84"/>
      <c r="AC35" s="4"/>
      <c r="AD35" s="4"/>
      <c r="AE35" s="62"/>
    </row>
    <row r="36" spans="2:56" ht="17.25" customHeight="1" thickBot="1" x14ac:dyDescent="0.2">
      <c r="B36" s="197"/>
      <c r="C36" s="125" t="s">
        <v>196</v>
      </c>
      <c r="D36" s="126"/>
      <c r="E36" s="126"/>
      <c r="F36" s="126"/>
      <c r="G36" s="126"/>
      <c r="H36" s="126"/>
      <c r="I36" s="310" t="s">
        <v>195</v>
      </c>
      <c r="J36" s="311"/>
      <c r="K36" s="311"/>
      <c r="L36" s="311"/>
      <c r="M36" s="311"/>
      <c r="N36" s="312"/>
      <c r="O36" s="316"/>
      <c r="P36" s="317"/>
      <c r="Q36" s="318"/>
      <c r="R36" s="85" t="s">
        <v>194</v>
      </c>
      <c r="S36" s="319" t="s">
        <v>197</v>
      </c>
      <c r="T36" s="320"/>
      <c r="U36" s="320"/>
      <c r="V36" s="320"/>
      <c r="W36" s="320"/>
      <c r="X36" s="320"/>
      <c r="Y36" s="313"/>
      <c r="Z36" s="314"/>
      <c r="AA36" s="315"/>
      <c r="AB36" s="86" t="s">
        <v>194</v>
      </c>
    </row>
    <row r="37" spans="2:56" ht="17.25" customHeight="1" thickBot="1" x14ac:dyDescent="0.2">
      <c r="B37" s="198"/>
      <c r="C37" s="125" t="s">
        <v>7</v>
      </c>
      <c r="D37" s="126"/>
      <c r="E37" s="126"/>
      <c r="F37" s="126"/>
      <c r="G37" s="126"/>
      <c r="H37" s="127"/>
      <c r="I37" s="116" t="s">
        <v>8</v>
      </c>
      <c r="J37" s="117"/>
      <c r="K37" s="128"/>
      <c r="L37" s="129"/>
      <c r="M37" s="129"/>
      <c r="N37" s="129"/>
      <c r="O37" s="129"/>
      <c r="P37" s="129"/>
      <c r="Q37" s="130"/>
      <c r="R37" s="87" t="s">
        <v>190</v>
      </c>
      <c r="S37" s="298" t="s">
        <v>10</v>
      </c>
      <c r="T37" s="117"/>
      <c r="U37" s="128"/>
      <c r="V37" s="129"/>
      <c r="W37" s="129"/>
      <c r="X37" s="129"/>
      <c r="Y37" s="129"/>
      <c r="Z37" s="129"/>
      <c r="AA37" s="130"/>
      <c r="AB37" s="86" t="s">
        <v>9</v>
      </c>
    </row>
    <row r="38" spans="2:56" ht="9" customHeight="1" thickBot="1" x14ac:dyDescent="0.2">
      <c r="B38" s="98"/>
      <c r="F38" s="70"/>
      <c r="G38" s="70"/>
      <c r="H38" s="70"/>
      <c r="I38" s="70"/>
      <c r="J38" s="70"/>
      <c r="K38" s="70"/>
      <c r="L38" s="70"/>
      <c r="M38" s="70"/>
      <c r="N38" s="70"/>
      <c r="O38" s="70"/>
      <c r="P38" s="70"/>
      <c r="Q38" s="70"/>
      <c r="R38" s="70"/>
      <c r="S38" s="70"/>
      <c r="T38" s="70"/>
      <c r="U38" s="70"/>
      <c r="V38" s="70"/>
      <c r="W38" s="70"/>
      <c r="X38" s="70"/>
      <c r="Y38" s="70"/>
      <c r="Z38" s="70"/>
      <c r="AA38" s="70"/>
      <c r="AB38" s="70"/>
    </row>
    <row r="39" spans="2:56" ht="17.25" customHeight="1" x14ac:dyDescent="0.15">
      <c r="B39" s="196" t="s">
        <v>207</v>
      </c>
      <c r="C39" s="217" t="s">
        <v>200</v>
      </c>
      <c r="D39" s="218"/>
      <c r="E39" s="218"/>
      <c r="F39" s="218"/>
      <c r="G39" s="218"/>
      <c r="H39" s="218"/>
      <c r="I39" s="345"/>
      <c r="J39" s="346"/>
      <c r="K39" s="346"/>
      <c r="L39" s="346"/>
      <c r="M39" s="346"/>
      <c r="N39" s="346"/>
      <c r="O39" s="346"/>
      <c r="P39" s="346"/>
      <c r="Q39" s="346"/>
      <c r="R39" s="346"/>
      <c r="S39" s="346"/>
      <c r="T39" s="346"/>
      <c r="U39" s="346"/>
      <c r="V39" s="346"/>
      <c r="W39" s="346"/>
      <c r="X39" s="346"/>
      <c r="Y39" s="346"/>
      <c r="Z39" s="346"/>
      <c r="AA39" s="346"/>
      <c r="AB39" s="347"/>
    </row>
    <row r="40" spans="2:56" ht="17.25" customHeight="1" x14ac:dyDescent="0.15">
      <c r="B40" s="197"/>
      <c r="C40" s="151" t="s">
        <v>176</v>
      </c>
      <c r="D40" s="149"/>
      <c r="E40" s="149"/>
      <c r="F40" s="149"/>
      <c r="G40" s="149"/>
      <c r="H40" s="149"/>
      <c r="I40" s="189"/>
      <c r="J40" s="330"/>
      <c r="K40" s="330"/>
      <c r="L40" s="330"/>
      <c r="M40" s="330"/>
      <c r="N40" s="330"/>
      <c r="O40" s="330"/>
      <c r="P40" s="330"/>
      <c r="Q40" s="330"/>
      <c r="R40" s="330"/>
      <c r="S40" s="330"/>
      <c r="T40" s="330"/>
      <c r="U40" s="330"/>
      <c r="V40" s="330"/>
      <c r="W40" s="330"/>
      <c r="X40" s="330"/>
      <c r="Y40" s="330"/>
      <c r="Z40" s="330"/>
      <c r="AA40" s="330"/>
      <c r="AB40" s="331"/>
    </row>
    <row r="41" spans="2:56" ht="17.25" customHeight="1" x14ac:dyDescent="0.15">
      <c r="B41" s="197"/>
      <c r="C41" s="221" t="s">
        <v>210</v>
      </c>
      <c r="D41" s="222"/>
      <c r="E41" s="222"/>
      <c r="F41" s="222"/>
      <c r="G41" s="222"/>
      <c r="H41" s="223"/>
      <c r="I41" s="79"/>
      <c r="J41" s="105"/>
      <c r="K41" s="105"/>
      <c r="L41" s="105"/>
      <c r="M41" s="105"/>
      <c r="N41" s="105"/>
      <c r="O41" s="105"/>
      <c r="P41" s="105"/>
      <c r="Q41" s="105"/>
      <c r="R41" s="105"/>
      <c r="S41" s="105"/>
      <c r="T41" s="105"/>
      <c r="U41" s="105"/>
      <c r="V41" s="105"/>
      <c r="W41" s="105"/>
      <c r="X41" s="105"/>
      <c r="Y41" s="105"/>
      <c r="Z41" s="105"/>
      <c r="AA41" s="105"/>
      <c r="AB41" s="106"/>
    </row>
    <row r="42" spans="2:56" ht="17.25" customHeight="1" thickBot="1" x14ac:dyDescent="0.2">
      <c r="B42" s="197"/>
      <c r="C42" s="224"/>
      <c r="D42" s="225"/>
      <c r="E42" s="225"/>
      <c r="F42" s="225"/>
      <c r="G42" s="225"/>
      <c r="H42" s="226"/>
      <c r="I42" s="107"/>
      <c r="J42" s="80"/>
      <c r="K42" s="227"/>
      <c r="L42" s="227"/>
      <c r="M42" s="227"/>
      <c r="N42" s="227"/>
      <c r="O42" s="227"/>
      <c r="P42" s="227"/>
      <c r="Q42" s="227"/>
      <c r="R42" s="227"/>
      <c r="S42" s="227"/>
      <c r="T42" s="227"/>
      <c r="U42" s="227"/>
      <c r="V42" s="227"/>
      <c r="W42" s="227"/>
      <c r="X42" s="227"/>
      <c r="Y42" s="227"/>
      <c r="Z42" s="227"/>
      <c r="AA42" s="227"/>
      <c r="AB42" s="228"/>
    </row>
    <row r="43" spans="2:56" ht="17.25" customHeight="1" thickBot="1" x14ac:dyDescent="0.2">
      <c r="B43" s="197"/>
      <c r="C43" s="125" t="s">
        <v>18</v>
      </c>
      <c r="D43" s="126"/>
      <c r="E43" s="126"/>
      <c r="F43" s="126"/>
      <c r="G43" s="126"/>
      <c r="H43" s="126"/>
      <c r="I43" s="332"/>
      <c r="J43" s="333"/>
      <c r="K43" s="333"/>
      <c r="L43" s="333"/>
      <c r="M43" s="333"/>
      <c r="N43" s="333"/>
      <c r="O43" s="333"/>
      <c r="P43" s="333"/>
      <c r="Q43" s="333"/>
      <c r="R43" s="333"/>
      <c r="S43" s="334"/>
      <c r="T43" s="335" t="s">
        <v>19</v>
      </c>
      <c r="U43" s="336"/>
      <c r="V43" s="336"/>
      <c r="W43" s="336"/>
      <c r="X43" s="336"/>
      <c r="Y43" s="336"/>
      <c r="Z43" s="336"/>
      <c r="AA43" s="336"/>
      <c r="AB43" s="337"/>
    </row>
    <row r="44" spans="2:56" ht="19.5" customHeight="1" thickBot="1" x14ac:dyDescent="0.2">
      <c r="B44" s="198"/>
      <c r="C44" s="274" t="s">
        <v>177</v>
      </c>
      <c r="D44" s="144"/>
      <c r="E44" s="144"/>
      <c r="F44" s="144"/>
      <c r="G44" s="144"/>
      <c r="H44" s="144"/>
      <c r="I44" s="338"/>
      <c r="J44" s="339"/>
      <c r="K44" s="339"/>
      <c r="L44" s="339"/>
      <c r="M44" s="339"/>
      <c r="N44" s="339"/>
      <c r="O44" s="339"/>
      <c r="P44" s="339"/>
      <c r="Q44" s="339"/>
      <c r="R44" s="339"/>
      <c r="S44" s="339"/>
      <c r="T44" s="340"/>
      <c r="U44" s="340"/>
      <c r="V44" s="340"/>
      <c r="W44" s="340"/>
      <c r="X44" s="340"/>
      <c r="Y44" s="340"/>
      <c r="Z44" s="340"/>
      <c r="AA44" s="340"/>
      <c r="AB44" s="341"/>
    </row>
    <row r="45" spans="2:56" ht="3" customHeight="1" x14ac:dyDescent="0.15">
      <c r="AD45" s="98"/>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row>
    <row r="46" spans="2:56" ht="17.25" customHeight="1" thickBot="1" x14ac:dyDescent="0.2">
      <c r="B46" s="289" t="s">
        <v>215</v>
      </c>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row>
    <row r="47" spans="2:56" ht="17.25" customHeight="1" x14ac:dyDescent="0.15">
      <c r="B47" s="237" t="s">
        <v>211</v>
      </c>
      <c r="C47" s="151" t="s">
        <v>11</v>
      </c>
      <c r="D47" s="149"/>
      <c r="E47" s="149"/>
      <c r="F47" s="149"/>
      <c r="G47" s="149"/>
      <c r="H47" s="150"/>
      <c r="I47" s="152"/>
      <c r="J47" s="153"/>
      <c r="K47" s="153"/>
      <c r="L47" s="153"/>
      <c r="M47" s="153"/>
      <c r="N47" s="153"/>
      <c r="O47" s="153"/>
      <c r="P47" s="154"/>
      <c r="Q47" s="108" t="s">
        <v>13</v>
      </c>
      <c r="R47" s="109"/>
      <c r="S47" s="109"/>
      <c r="T47" s="109"/>
      <c r="U47" s="109"/>
      <c r="V47" s="109"/>
      <c r="W47" s="109"/>
      <c r="X47" s="109"/>
      <c r="Y47" s="109"/>
      <c r="Z47" s="109"/>
      <c r="AA47" s="109"/>
      <c r="AB47" s="118"/>
    </row>
    <row r="48" spans="2:56" ht="17.25" customHeight="1" thickBot="1" x14ac:dyDescent="0.2">
      <c r="B48" s="238"/>
      <c r="C48" s="151" t="s">
        <v>170</v>
      </c>
      <c r="D48" s="149"/>
      <c r="E48" s="149"/>
      <c r="F48" s="149"/>
      <c r="G48" s="149"/>
      <c r="H48" s="150"/>
      <c r="I48" s="113"/>
      <c r="J48" s="114"/>
      <c r="K48" s="114"/>
      <c r="L48" s="114"/>
      <c r="M48" s="114"/>
      <c r="N48" s="114"/>
      <c r="O48" s="114"/>
      <c r="P48" s="115"/>
      <c r="Q48" s="149" t="s">
        <v>0</v>
      </c>
      <c r="R48" s="149"/>
      <c r="S48" s="149"/>
      <c r="T48" s="149"/>
      <c r="U48" s="352"/>
      <c r="V48" s="352"/>
      <c r="W48" s="352"/>
      <c r="X48" s="352"/>
      <c r="Y48" s="352"/>
      <c r="Z48" s="352"/>
      <c r="AA48" s="352"/>
      <c r="AB48" s="236"/>
    </row>
    <row r="49" spans="1:29" ht="17.25" customHeight="1" thickBot="1" x14ac:dyDescent="0.2">
      <c r="B49" s="238"/>
      <c r="C49" s="217" t="s">
        <v>12</v>
      </c>
      <c r="D49" s="218"/>
      <c r="E49" s="218"/>
      <c r="F49" s="218"/>
      <c r="G49" s="218"/>
      <c r="H49" s="232"/>
      <c r="I49" s="113"/>
      <c r="J49" s="114"/>
      <c r="K49" s="114"/>
      <c r="L49" s="114"/>
      <c r="M49" s="114"/>
      <c r="N49" s="114"/>
      <c r="O49" s="114"/>
      <c r="P49" s="115"/>
      <c r="Q49" s="108" t="s">
        <v>35</v>
      </c>
      <c r="R49" s="109"/>
      <c r="S49" s="109"/>
      <c r="T49" s="109"/>
      <c r="U49" s="63" t="s">
        <v>175</v>
      </c>
      <c r="V49" s="73"/>
      <c r="W49" s="110"/>
      <c r="X49" s="111"/>
      <c r="Y49" s="112"/>
      <c r="Z49" s="101" t="s">
        <v>209</v>
      </c>
      <c r="AA49" s="102"/>
      <c r="AB49" s="64"/>
    </row>
    <row r="50" spans="1:29" ht="17.25" customHeight="1" thickBot="1" x14ac:dyDescent="0.2">
      <c r="B50" s="238"/>
      <c r="C50" s="233"/>
      <c r="D50" s="234"/>
      <c r="E50" s="234"/>
      <c r="F50" s="234"/>
      <c r="G50" s="234"/>
      <c r="H50" s="235"/>
      <c r="I50" s="113"/>
      <c r="J50" s="114"/>
      <c r="K50" s="114"/>
      <c r="L50" s="114"/>
      <c r="M50" s="114"/>
      <c r="N50" s="114"/>
      <c r="O50" s="114"/>
      <c r="P50" s="115"/>
      <c r="Q50" s="108" t="s">
        <v>35</v>
      </c>
      <c r="R50" s="109"/>
      <c r="S50" s="109"/>
      <c r="T50" s="109"/>
      <c r="U50" s="93" t="s">
        <v>175</v>
      </c>
      <c r="V50" s="95"/>
      <c r="W50" s="110"/>
      <c r="X50" s="111"/>
      <c r="Y50" s="112"/>
      <c r="Z50" s="101" t="s">
        <v>209</v>
      </c>
      <c r="AA50" s="102"/>
      <c r="AB50" s="94"/>
    </row>
    <row r="51" spans="1:29" ht="17.25" customHeight="1" thickBot="1" x14ac:dyDescent="0.2">
      <c r="B51" s="238"/>
      <c r="C51" s="151" t="s">
        <v>171</v>
      </c>
      <c r="D51" s="149"/>
      <c r="E51" s="149"/>
      <c r="F51" s="149"/>
      <c r="G51" s="149"/>
      <c r="H51" s="150"/>
      <c r="I51" s="327"/>
      <c r="J51" s="328"/>
      <c r="K51" s="328"/>
      <c r="L51" s="328"/>
      <c r="M51" s="328"/>
      <c r="N51" s="328"/>
      <c r="O51" s="328"/>
      <c r="P51" s="329"/>
      <c r="Q51" s="108" t="s">
        <v>172</v>
      </c>
      <c r="R51" s="109"/>
      <c r="S51" s="109"/>
      <c r="T51" s="109"/>
      <c r="U51" s="109"/>
      <c r="V51" s="109"/>
      <c r="W51" s="351"/>
      <c r="X51" s="351"/>
      <c r="Y51" s="351"/>
      <c r="Z51" s="351"/>
      <c r="AA51" s="351"/>
      <c r="AB51" s="118"/>
    </row>
    <row r="52" spans="1:29" ht="13.5" hidden="1" customHeight="1" x14ac:dyDescent="0.15">
      <c r="B52" s="239"/>
      <c r="C52" s="69" t="s">
        <v>118</v>
      </c>
      <c r="D52" s="60"/>
      <c r="E52" s="60"/>
      <c r="F52" s="60"/>
      <c r="G52" s="60"/>
      <c r="H52" s="72"/>
      <c r="I52" s="348"/>
      <c r="J52" s="349"/>
      <c r="K52" s="349"/>
      <c r="L52" s="349"/>
      <c r="M52" s="349"/>
      <c r="N52" s="349"/>
      <c r="O52" s="349"/>
      <c r="P52" s="350"/>
      <c r="Q52" s="108" t="s">
        <v>0</v>
      </c>
      <c r="R52" s="109"/>
      <c r="S52" s="109"/>
      <c r="T52" s="109"/>
      <c r="U52" s="109"/>
      <c r="V52" s="109"/>
      <c r="W52" s="109"/>
      <c r="X52" s="109"/>
      <c r="Y52" s="109"/>
      <c r="Z52" s="109"/>
      <c r="AA52" s="109"/>
      <c r="AB52" s="118"/>
    </row>
    <row r="53" spans="1:29" ht="20.25" customHeight="1" x14ac:dyDescent="0.15">
      <c r="B53" s="237" t="s">
        <v>212</v>
      </c>
      <c r="C53" s="149" t="s">
        <v>14</v>
      </c>
      <c r="D53" s="149"/>
      <c r="E53" s="149"/>
      <c r="F53" s="149"/>
      <c r="G53" s="149"/>
      <c r="H53" s="150"/>
      <c r="I53" s="141"/>
      <c r="J53" s="142"/>
      <c r="K53" s="142"/>
      <c r="L53" s="142"/>
      <c r="M53" s="142"/>
      <c r="N53" s="142"/>
      <c r="O53" s="142"/>
      <c r="P53" s="143"/>
      <c r="Q53" s="71" t="s">
        <v>0</v>
      </c>
      <c r="R53" s="60"/>
      <c r="S53" s="97"/>
      <c r="T53" s="149"/>
      <c r="U53" s="149"/>
      <c r="V53" s="149"/>
      <c r="W53" s="149"/>
      <c r="X53" s="149"/>
      <c r="Y53" s="149"/>
      <c r="Z53" s="149"/>
      <c r="AA53" s="149"/>
      <c r="AB53" s="236"/>
    </row>
    <row r="54" spans="1:29" ht="20.25" customHeight="1" x14ac:dyDescent="0.15">
      <c r="B54" s="238"/>
      <c r="C54" s="149" t="s">
        <v>15</v>
      </c>
      <c r="D54" s="149"/>
      <c r="E54" s="149"/>
      <c r="F54" s="149"/>
      <c r="G54" s="149"/>
      <c r="H54" s="150"/>
      <c r="I54" s="146"/>
      <c r="J54" s="147"/>
      <c r="K54" s="147"/>
      <c r="L54" s="147"/>
      <c r="M54" s="147"/>
      <c r="N54" s="147"/>
      <c r="O54" s="147"/>
      <c r="P54" s="148"/>
      <c r="Q54" s="71" t="s">
        <v>0</v>
      </c>
      <c r="R54" s="60"/>
      <c r="S54" s="97"/>
      <c r="T54" s="149"/>
      <c r="U54" s="149"/>
      <c r="V54" s="149"/>
      <c r="W54" s="149"/>
      <c r="X54" s="149"/>
      <c r="Y54" s="149"/>
      <c r="Z54" s="149"/>
      <c r="AA54" s="149"/>
      <c r="AB54" s="236"/>
    </row>
    <row r="55" spans="1:29" ht="17.25" customHeight="1" x14ac:dyDescent="0.15">
      <c r="B55" s="238"/>
      <c r="C55" s="149" t="s">
        <v>16</v>
      </c>
      <c r="D55" s="149"/>
      <c r="E55" s="149"/>
      <c r="F55" s="149"/>
      <c r="G55" s="149"/>
      <c r="H55" s="150"/>
      <c r="I55" s="146"/>
      <c r="J55" s="147"/>
      <c r="K55" s="147"/>
      <c r="L55" s="147"/>
      <c r="M55" s="147"/>
      <c r="N55" s="147"/>
      <c r="O55" s="147"/>
      <c r="P55" s="148"/>
      <c r="Q55" s="71" t="s">
        <v>0</v>
      </c>
      <c r="R55" s="60"/>
      <c r="S55" s="97"/>
      <c r="T55" s="149"/>
      <c r="U55" s="149"/>
      <c r="V55" s="149"/>
      <c r="W55" s="149"/>
      <c r="X55" s="149"/>
      <c r="Y55" s="149"/>
      <c r="Z55" s="149"/>
      <c r="AA55" s="149"/>
      <c r="AB55" s="236"/>
    </row>
    <row r="56" spans="1:29" ht="17.25" customHeight="1" x14ac:dyDescent="0.15">
      <c r="B56" s="238"/>
      <c r="C56" s="149" t="s">
        <v>17</v>
      </c>
      <c r="D56" s="149"/>
      <c r="E56" s="149"/>
      <c r="F56" s="149"/>
      <c r="G56" s="149"/>
      <c r="H56" s="150"/>
      <c r="I56" s="146"/>
      <c r="J56" s="147"/>
      <c r="K56" s="147"/>
      <c r="L56" s="147"/>
      <c r="M56" s="147"/>
      <c r="N56" s="147"/>
      <c r="O56" s="147"/>
      <c r="P56" s="148"/>
      <c r="Q56" s="71" t="s">
        <v>208</v>
      </c>
      <c r="R56" s="60"/>
      <c r="S56" s="99"/>
      <c r="T56" s="99"/>
      <c r="U56" s="99"/>
      <c r="V56" s="99"/>
      <c r="W56" s="99"/>
      <c r="X56" s="99"/>
      <c r="Y56" s="99"/>
      <c r="Z56" s="99"/>
      <c r="AA56" s="99"/>
      <c r="AB56" s="100"/>
    </row>
    <row r="57" spans="1:29" ht="17.25" customHeight="1" x14ac:dyDescent="0.15">
      <c r="B57" s="238"/>
      <c r="C57" s="149" t="s">
        <v>188</v>
      </c>
      <c r="D57" s="109"/>
      <c r="E57" s="109"/>
      <c r="F57" s="203"/>
      <c r="G57" s="203"/>
      <c r="H57" s="63" t="s">
        <v>183</v>
      </c>
      <c r="I57" s="146"/>
      <c r="J57" s="147"/>
      <c r="K57" s="147"/>
      <c r="L57" s="147"/>
      <c r="M57" s="147"/>
      <c r="N57" s="147"/>
      <c r="O57" s="147"/>
      <c r="P57" s="148"/>
      <c r="Q57" s="71" t="s">
        <v>0</v>
      </c>
      <c r="R57" s="60"/>
      <c r="S57" s="97"/>
      <c r="T57" s="149"/>
      <c r="U57" s="149"/>
      <c r="V57" s="149"/>
      <c r="W57" s="149"/>
      <c r="X57" s="149"/>
      <c r="Y57" s="149"/>
      <c r="Z57" s="149"/>
      <c r="AA57" s="149"/>
      <c r="AB57" s="236"/>
    </row>
    <row r="58" spans="1:29" ht="17.25" customHeight="1" thickBot="1" x14ac:dyDescent="0.2">
      <c r="B58" s="238"/>
      <c r="C58" s="144" t="s">
        <v>122</v>
      </c>
      <c r="D58" s="144"/>
      <c r="E58" s="144"/>
      <c r="F58" s="144"/>
      <c r="G58" s="144"/>
      <c r="H58" s="145"/>
      <c r="I58" s="342"/>
      <c r="J58" s="343"/>
      <c r="K58" s="343"/>
      <c r="L58" s="343"/>
      <c r="M58" s="343"/>
      <c r="N58" s="343"/>
      <c r="O58" s="343"/>
      <c r="P58" s="344"/>
      <c r="Q58" s="58" t="s">
        <v>0</v>
      </c>
      <c r="R58" s="58"/>
      <c r="S58" s="58"/>
      <c r="T58" s="149"/>
      <c r="U58" s="109"/>
      <c r="V58" s="109"/>
      <c r="W58" s="109"/>
      <c r="X58" s="109"/>
      <c r="Y58" s="109"/>
      <c r="Z58" s="109"/>
      <c r="AA58" s="109"/>
      <c r="AB58" s="118"/>
    </row>
    <row r="59" spans="1:29" ht="17.25" customHeight="1" x14ac:dyDescent="0.15">
      <c r="B59" s="239"/>
      <c r="C59" s="219" t="s">
        <v>131</v>
      </c>
      <c r="D59" s="219"/>
      <c r="E59" s="219"/>
      <c r="F59" s="219"/>
      <c r="G59" s="219"/>
      <c r="H59" s="220"/>
      <c r="I59" s="325">
        <f>SUM(I53:P58)</f>
        <v>0</v>
      </c>
      <c r="J59" s="326"/>
      <c r="K59" s="326"/>
      <c r="L59" s="326"/>
      <c r="M59" s="326"/>
      <c r="N59" s="326"/>
      <c r="O59" s="326"/>
      <c r="P59" s="326"/>
      <c r="Q59" s="103" t="s">
        <v>0</v>
      </c>
      <c r="R59" s="104"/>
      <c r="S59" s="230"/>
      <c r="T59" s="231"/>
      <c r="U59" s="231"/>
      <c r="V59" s="231"/>
      <c r="W59" s="231"/>
      <c r="X59" s="231"/>
      <c r="Y59" s="231"/>
      <c r="Z59" s="231"/>
      <c r="AA59" s="231"/>
      <c r="AB59" s="231"/>
    </row>
    <row r="60" spans="1:29" ht="9" customHeight="1" x14ac:dyDescent="0.15">
      <c r="F60" s="6"/>
      <c r="G60" s="6"/>
      <c r="H60" s="6"/>
      <c r="I60" s="6"/>
      <c r="J60" s="6"/>
      <c r="K60" s="6"/>
      <c r="L60" s="6"/>
      <c r="M60" s="59"/>
      <c r="N60" s="59"/>
      <c r="O60" s="59"/>
      <c r="P60" s="59"/>
      <c r="Q60" s="59"/>
      <c r="R60" s="59"/>
      <c r="S60" s="59"/>
      <c r="T60" s="59"/>
      <c r="U60" s="59"/>
      <c r="V60" s="59"/>
      <c r="W60" s="59"/>
      <c r="X60" s="59"/>
      <c r="Y60" s="59"/>
      <c r="Z60" s="59"/>
      <c r="AA60" s="59"/>
      <c r="AB60" s="59"/>
    </row>
    <row r="61" spans="1:29" ht="17.25" customHeight="1" x14ac:dyDescent="0.15">
      <c r="A61" s="204" t="s">
        <v>201</v>
      </c>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3"/>
    </row>
    <row r="62" spans="1:29" ht="20.100000000000001" customHeight="1" x14ac:dyDescent="0.15">
      <c r="B62" s="208" t="s">
        <v>180</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10"/>
    </row>
    <row r="63" spans="1:29" ht="20.100000000000001" customHeight="1" x14ac:dyDescent="0.15">
      <c r="B63" s="211" t="s">
        <v>179</v>
      </c>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3"/>
    </row>
    <row r="64" spans="1:29" ht="20.100000000000001" customHeight="1" x14ac:dyDescent="0.15">
      <c r="B64" s="214" t="s">
        <v>202</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6"/>
    </row>
    <row r="65" spans="1:28" ht="14.25" customHeight="1" x14ac:dyDescent="0.15">
      <c r="B65" s="205" t="s">
        <v>189</v>
      </c>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7"/>
    </row>
    <row r="66" spans="1:28" ht="13.5" customHeight="1" x14ac:dyDescent="0.15">
      <c r="B66" s="96"/>
      <c r="C66" s="96"/>
      <c r="D66" s="96"/>
      <c r="E66" s="96"/>
      <c r="F66" s="96"/>
      <c r="G66" s="96"/>
      <c r="H66" s="96"/>
      <c r="I66" s="96"/>
      <c r="J66" s="96"/>
      <c r="K66" s="96"/>
      <c r="L66" s="96"/>
      <c r="M66" s="96"/>
      <c r="N66" s="96"/>
      <c r="O66" s="96"/>
      <c r="P66" s="96"/>
      <c r="Q66" s="96"/>
      <c r="R66" s="96"/>
      <c r="S66" s="96"/>
      <c r="T66" s="96"/>
      <c r="U66" s="96"/>
      <c r="V66" s="96"/>
      <c r="W66" s="96"/>
      <c r="X66" s="96"/>
      <c r="Y66" s="96"/>
      <c r="Z66" s="229" t="s">
        <v>204</v>
      </c>
      <c r="AA66" s="229"/>
      <c r="AB66" s="229"/>
    </row>
    <row r="67" spans="1:28" ht="13.5" customHeight="1" x14ac:dyDescent="0.15">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202"/>
      <c r="AA67" s="202"/>
      <c r="AB67" s="202"/>
    </row>
    <row r="68" spans="1:28" x14ac:dyDescent="0.15">
      <c r="B68" s="74"/>
      <c r="C68" s="74"/>
      <c r="D68" s="74"/>
      <c r="E68" s="74"/>
      <c r="F68" s="74"/>
      <c r="G68" s="74"/>
      <c r="H68" s="74"/>
      <c r="I68" s="74"/>
      <c r="J68" s="74"/>
      <c r="K68" s="74"/>
      <c r="L68" s="74"/>
      <c r="M68" s="74"/>
      <c r="N68" s="74"/>
      <c r="O68" s="74"/>
      <c r="P68" s="74"/>
      <c r="Q68" s="74"/>
      <c r="R68" s="75"/>
      <c r="S68" s="74"/>
      <c r="T68" s="74"/>
      <c r="U68" s="74"/>
      <c r="V68" s="74"/>
      <c r="W68" s="74"/>
      <c r="X68" s="74"/>
      <c r="Y68" s="74"/>
      <c r="Z68" s="74"/>
      <c r="AA68" s="74"/>
      <c r="AB68" s="74"/>
    </row>
  </sheetData>
  <customSheetViews>
    <customSheetView guid="{3B0C6FD2-4B02-4C1F-8EE2-BC1E44BD0F26}" showGridLines="0" fitToPage="1">
      <selection activeCell="AH7" sqref="AH7"/>
      <pageMargins left="0.39370078740157483" right="0.39370078740157483" top="0.39370078740157483" bottom="0.19685039370078741" header="0.51181102362204722" footer="0.51181102362204722"/>
      <printOptions horizontalCentered="1"/>
      <pageSetup paperSize="9" scale="81" orientation="portrait" r:id="rId1"/>
      <headerFooter alignWithMargins="0"/>
    </customSheetView>
  </customSheetViews>
  <mergeCells count="139">
    <mergeCell ref="B53:B59"/>
    <mergeCell ref="B39:B44"/>
    <mergeCell ref="I59:P59"/>
    <mergeCell ref="I51:P51"/>
    <mergeCell ref="K34:M34"/>
    <mergeCell ref="I34:J34"/>
    <mergeCell ref="C44:H44"/>
    <mergeCell ref="C53:H53"/>
    <mergeCell ref="I40:AB40"/>
    <mergeCell ref="T58:AB58"/>
    <mergeCell ref="T55:AB55"/>
    <mergeCell ref="I43:S43"/>
    <mergeCell ref="T43:AB43"/>
    <mergeCell ref="I44:AB44"/>
    <mergeCell ref="C48:H48"/>
    <mergeCell ref="I58:P58"/>
    <mergeCell ref="C43:H43"/>
    <mergeCell ref="I39:AB39"/>
    <mergeCell ref="C40:H40"/>
    <mergeCell ref="I52:P52"/>
    <mergeCell ref="Q52:AB52"/>
    <mergeCell ref="Q51:AB51"/>
    <mergeCell ref="Q48:AB48"/>
    <mergeCell ref="U37:AA37"/>
    <mergeCell ref="I29:AB29"/>
    <mergeCell ref="I35:J35"/>
    <mergeCell ref="S31:AB31"/>
    <mergeCell ref="B46:AB46"/>
    <mergeCell ref="C30:H30"/>
    <mergeCell ref="I30:R30"/>
    <mergeCell ref="Y33:AA33"/>
    <mergeCell ref="Y34:AA34"/>
    <mergeCell ref="I31:R31"/>
    <mergeCell ref="C31:H31"/>
    <mergeCell ref="C32:H35"/>
    <mergeCell ref="B29:B37"/>
    <mergeCell ref="Y32:AB32"/>
    <mergeCell ref="I32:J32"/>
    <mergeCell ref="I36:N36"/>
    <mergeCell ref="Y36:AA36"/>
    <mergeCell ref="O36:Q36"/>
    <mergeCell ref="S36:X36"/>
    <mergeCell ref="U33:W33"/>
    <mergeCell ref="S32:T32"/>
    <mergeCell ref="U32:X32"/>
    <mergeCell ref="S37:T37"/>
    <mergeCell ref="U34:W34"/>
    <mergeCell ref="B47:B52"/>
    <mergeCell ref="A1:AD1"/>
    <mergeCell ref="O32:R32"/>
    <mergeCell ref="K32:N32"/>
    <mergeCell ref="B10:H11"/>
    <mergeCell ref="B12:H13"/>
    <mergeCell ref="B14:H15"/>
    <mergeCell ref="B16:H17"/>
    <mergeCell ref="A8:M8"/>
    <mergeCell ref="I10:AB11"/>
    <mergeCell ref="I12:AB13"/>
    <mergeCell ref="A7:J7"/>
    <mergeCell ref="N8:AB8"/>
    <mergeCell ref="I24:P24"/>
    <mergeCell ref="R24:AB24"/>
    <mergeCell ref="I14:I15"/>
    <mergeCell ref="J14:N15"/>
    <mergeCell ref="O14:O15"/>
    <mergeCell ref="P14:T15"/>
    <mergeCell ref="U14:U15"/>
    <mergeCell ref="C29:H29"/>
    <mergeCell ref="A3:AA3"/>
    <mergeCell ref="A5:AB5"/>
    <mergeCell ref="S30:AB30"/>
    <mergeCell ref="Z67:AB67"/>
    <mergeCell ref="C57:E57"/>
    <mergeCell ref="F57:G57"/>
    <mergeCell ref="A61:AB61"/>
    <mergeCell ref="B65:AB65"/>
    <mergeCell ref="B62:AB62"/>
    <mergeCell ref="B63:AB63"/>
    <mergeCell ref="B64:AB64"/>
    <mergeCell ref="C39:H39"/>
    <mergeCell ref="C59:H59"/>
    <mergeCell ref="C41:H42"/>
    <mergeCell ref="K42:AB42"/>
    <mergeCell ref="Z66:AB66"/>
    <mergeCell ref="S59:AB59"/>
    <mergeCell ref="C51:H51"/>
    <mergeCell ref="I50:P50"/>
    <mergeCell ref="Q50:T50"/>
    <mergeCell ref="W50:Y50"/>
    <mergeCell ref="C49:H50"/>
    <mergeCell ref="I54:P54"/>
    <mergeCell ref="T57:AB57"/>
    <mergeCell ref="I57:P57"/>
    <mergeCell ref="T53:AB53"/>
    <mergeCell ref="T54:AB54"/>
    <mergeCell ref="V14:AB15"/>
    <mergeCell ref="I16:R17"/>
    <mergeCell ref="S16:S17"/>
    <mergeCell ref="T16:AB17"/>
    <mergeCell ref="C26:H26"/>
    <mergeCell ref="C27:H27"/>
    <mergeCell ref="I26:AB26"/>
    <mergeCell ref="I27:AB27"/>
    <mergeCell ref="B19:AB20"/>
    <mergeCell ref="A22:AB22"/>
    <mergeCell ref="C23:H23"/>
    <mergeCell ref="C24:H24"/>
    <mergeCell ref="I25:AB25"/>
    <mergeCell ref="I23:L23"/>
    <mergeCell ref="N23:AB23"/>
    <mergeCell ref="B23:B27"/>
    <mergeCell ref="C25:H25"/>
    <mergeCell ref="C37:H37"/>
    <mergeCell ref="K37:Q37"/>
    <mergeCell ref="Y35:AA35"/>
    <mergeCell ref="S35:X35"/>
    <mergeCell ref="K33:M33"/>
    <mergeCell ref="O33:Q33"/>
    <mergeCell ref="C36:H36"/>
    <mergeCell ref="I53:P53"/>
    <mergeCell ref="C58:H58"/>
    <mergeCell ref="I55:P55"/>
    <mergeCell ref="C56:H56"/>
    <mergeCell ref="I56:P56"/>
    <mergeCell ref="C55:H55"/>
    <mergeCell ref="C54:H54"/>
    <mergeCell ref="C47:H47"/>
    <mergeCell ref="I47:P47"/>
    <mergeCell ref="I49:P49"/>
    <mergeCell ref="K35:Q35"/>
    <mergeCell ref="Q49:T49"/>
    <mergeCell ref="W49:Y49"/>
    <mergeCell ref="I48:P48"/>
    <mergeCell ref="I37:J37"/>
    <mergeCell ref="Q47:AB47"/>
    <mergeCell ref="I33:J33"/>
    <mergeCell ref="S34:T34"/>
    <mergeCell ref="S33:T33"/>
    <mergeCell ref="O34:Q34"/>
  </mergeCells>
  <phoneticPr fontId="3"/>
  <dataValidations count="1">
    <dataValidation type="list" allowBlank="1" showInputMessage="1" showErrorMessage="1" sqref="I23:L23">
      <formula1>"愛知,岐阜,三重"</formula1>
    </dataValidation>
  </dataValidations>
  <printOptions horizontalCentered="1"/>
  <pageMargins left="0.39370078740157483" right="0.39370078740157483" top="0.39370078740157483" bottom="0.19685039370078741" header="0.51181102362204722" footer="0.51181102362204722"/>
  <pageSetup paperSize="9" scale="8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122" r:id="rId5" name="Check Box 26">
              <controlPr defaultSize="0" autoFill="0" autoLine="0" autoPict="0">
                <anchor moveWithCells="1">
                  <from>
                    <xdr:col>8</xdr:col>
                    <xdr:colOff>190500</xdr:colOff>
                    <xdr:row>25</xdr:row>
                    <xdr:rowOff>200025</xdr:rowOff>
                  </from>
                  <to>
                    <xdr:col>11</xdr:col>
                    <xdr:colOff>200025</xdr:colOff>
                    <xdr:row>27</xdr:row>
                    <xdr:rowOff>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from>
                    <xdr:col>18</xdr:col>
                    <xdr:colOff>95250</xdr:colOff>
                    <xdr:row>22</xdr:row>
                    <xdr:rowOff>209550</xdr:rowOff>
                  </from>
                  <to>
                    <xdr:col>20</xdr:col>
                    <xdr:colOff>228600</xdr:colOff>
                    <xdr:row>24</xdr:row>
                    <xdr:rowOff>9525</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from>
                    <xdr:col>21</xdr:col>
                    <xdr:colOff>28575</xdr:colOff>
                    <xdr:row>22</xdr:row>
                    <xdr:rowOff>209550</xdr:rowOff>
                  </from>
                  <to>
                    <xdr:col>23</xdr:col>
                    <xdr:colOff>161925</xdr:colOff>
                    <xdr:row>24</xdr:row>
                    <xdr:rowOff>9525</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12</xdr:col>
                    <xdr:colOff>152400</xdr:colOff>
                    <xdr:row>25</xdr:row>
                    <xdr:rowOff>200025</xdr:rowOff>
                  </from>
                  <to>
                    <xdr:col>15</xdr:col>
                    <xdr:colOff>209550</xdr:colOff>
                    <xdr:row>27</xdr:row>
                    <xdr:rowOff>0</xdr:rowOff>
                  </to>
                </anchor>
              </controlPr>
            </control>
          </mc:Choice>
        </mc:AlternateContent>
        <mc:AlternateContent xmlns:mc="http://schemas.openxmlformats.org/markup-compatibility/2006">
          <mc:Choice Requires="x14">
            <control shapeId="4126" r:id="rId9" name="Check Box 30">
              <controlPr defaultSize="0" autoFill="0" autoLine="0" autoPict="0">
                <anchor moveWithCells="1">
                  <from>
                    <xdr:col>17</xdr:col>
                    <xdr:colOff>9525</xdr:colOff>
                    <xdr:row>25</xdr:row>
                    <xdr:rowOff>209550</xdr:rowOff>
                  </from>
                  <to>
                    <xdr:col>20</xdr:col>
                    <xdr:colOff>85725</xdr:colOff>
                    <xdr:row>27</xdr:row>
                    <xdr:rowOff>9525</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from>
                    <xdr:col>21</xdr:col>
                    <xdr:colOff>28575</xdr:colOff>
                    <xdr:row>25</xdr:row>
                    <xdr:rowOff>209550</xdr:rowOff>
                  </from>
                  <to>
                    <xdr:col>23</xdr:col>
                    <xdr:colOff>219075</xdr:colOff>
                    <xdr:row>27</xdr:row>
                    <xdr:rowOff>9525</xdr:rowOff>
                  </to>
                </anchor>
              </controlPr>
            </control>
          </mc:Choice>
        </mc:AlternateContent>
        <mc:AlternateContent xmlns:mc="http://schemas.openxmlformats.org/markup-compatibility/2006">
          <mc:Choice Requires="x14">
            <control shapeId="4128" r:id="rId11" name="Check Box 32">
              <controlPr defaultSize="0" autoFill="0" autoLine="0" autoPict="0">
                <anchor moveWithCells="1">
                  <from>
                    <xdr:col>8</xdr:col>
                    <xdr:colOff>200025</xdr:colOff>
                    <xdr:row>27</xdr:row>
                    <xdr:rowOff>104775</xdr:rowOff>
                  </from>
                  <to>
                    <xdr:col>11</xdr:col>
                    <xdr:colOff>142875</xdr:colOff>
                    <xdr:row>29</xdr:row>
                    <xdr:rowOff>9525</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14</xdr:col>
                    <xdr:colOff>247650</xdr:colOff>
                    <xdr:row>27</xdr:row>
                    <xdr:rowOff>95250</xdr:rowOff>
                  </from>
                  <to>
                    <xdr:col>22</xdr:col>
                    <xdr:colOff>95250</xdr:colOff>
                    <xdr:row>29</xdr:row>
                    <xdr:rowOff>0</xdr:rowOff>
                  </to>
                </anchor>
              </controlPr>
            </control>
          </mc:Choice>
        </mc:AlternateContent>
        <mc:AlternateContent xmlns:mc="http://schemas.openxmlformats.org/markup-compatibility/2006">
          <mc:Choice Requires="x14">
            <control shapeId="4133" r:id="rId13" name="Check Box 37">
              <controlPr defaultSize="0" autoFill="0" autoLine="0" autoPict="0">
                <anchor moveWithCells="1">
                  <from>
                    <xdr:col>9</xdr:col>
                    <xdr:colOff>76200</xdr:colOff>
                    <xdr:row>39</xdr:row>
                    <xdr:rowOff>0</xdr:rowOff>
                  </from>
                  <to>
                    <xdr:col>12</xdr:col>
                    <xdr:colOff>180975</xdr:colOff>
                    <xdr:row>40</xdr:row>
                    <xdr:rowOff>19050</xdr:rowOff>
                  </to>
                </anchor>
              </controlPr>
            </control>
          </mc:Choice>
        </mc:AlternateContent>
        <mc:AlternateContent xmlns:mc="http://schemas.openxmlformats.org/markup-compatibility/2006">
          <mc:Choice Requires="x14">
            <control shapeId="4134" r:id="rId14" name="Check Box 38">
              <controlPr defaultSize="0" autoFill="0" autoLine="0" autoPict="0">
                <anchor moveWithCells="1">
                  <from>
                    <xdr:col>18</xdr:col>
                    <xdr:colOff>76200</xdr:colOff>
                    <xdr:row>39</xdr:row>
                    <xdr:rowOff>0</xdr:rowOff>
                  </from>
                  <to>
                    <xdr:col>21</xdr:col>
                    <xdr:colOff>180975</xdr:colOff>
                    <xdr:row>40</xdr:row>
                    <xdr:rowOff>19050</xdr:rowOff>
                  </to>
                </anchor>
              </controlPr>
            </control>
          </mc:Choice>
        </mc:AlternateContent>
        <mc:AlternateContent xmlns:mc="http://schemas.openxmlformats.org/markup-compatibility/2006">
          <mc:Choice Requires="x14">
            <control shapeId="4135" r:id="rId15" name="Check Box 39">
              <controlPr defaultSize="0" autoFill="0" autoLine="0" autoPict="0">
                <anchor moveWithCells="1">
                  <from>
                    <xdr:col>9</xdr:col>
                    <xdr:colOff>76200</xdr:colOff>
                    <xdr:row>42</xdr:row>
                    <xdr:rowOff>209550</xdr:rowOff>
                  </from>
                  <to>
                    <xdr:col>11</xdr:col>
                    <xdr:colOff>219075</xdr:colOff>
                    <xdr:row>43</xdr:row>
                    <xdr:rowOff>228600</xdr:rowOff>
                  </to>
                </anchor>
              </controlPr>
            </control>
          </mc:Choice>
        </mc:AlternateContent>
        <mc:AlternateContent xmlns:mc="http://schemas.openxmlformats.org/markup-compatibility/2006">
          <mc:Choice Requires="x14">
            <control shapeId="4136" r:id="rId16" name="Check Box 40">
              <controlPr defaultSize="0" autoFill="0" autoLine="0" autoPict="0">
                <anchor moveWithCells="1">
                  <from>
                    <xdr:col>18</xdr:col>
                    <xdr:colOff>85725</xdr:colOff>
                    <xdr:row>42</xdr:row>
                    <xdr:rowOff>209550</xdr:rowOff>
                  </from>
                  <to>
                    <xdr:col>20</xdr:col>
                    <xdr:colOff>219075</xdr:colOff>
                    <xdr:row>43</xdr:row>
                    <xdr:rowOff>228600</xdr:rowOff>
                  </to>
                </anchor>
              </controlPr>
            </control>
          </mc:Choice>
        </mc:AlternateContent>
        <mc:AlternateContent xmlns:mc="http://schemas.openxmlformats.org/markup-compatibility/2006">
          <mc:Choice Requires="x14">
            <control shapeId="4138" r:id="rId17" name="Check Box 42">
              <controlPr defaultSize="0" autoFill="0" autoLine="0" autoPict="0">
                <anchor moveWithCells="1">
                  <from>
                    <xdr:col>8</xdr:col>
                    <xdr:colOff>200025</xdr:colOff>
                    <xdr:row>29</xdr:row>
                    <xdr:rowOff>0</xdr:rowOff>
                  </from>
                  <to>
                    <xdr:col>11</xdr:col>
                    <xdr:colOff>209550</xdr:colOff>
                    <xdr:row>30</xdr:row>
                    <xdr:rowOff>19050</xdr:rowOff>
                  </to>
                </anchor>
              </controlPr>
            </control>
          </mc:Choice>
        </mc:AlternateContent>
        <mc:AlternateContent xmlns:mc="http://schemas.openxmlformats.org/markup-compatibility/2006">
          <mc:Choice Requires="x14">
            <control shapeId="4139" r:id="rId18" name="Check Box 43">
              <controlPr defaultSize="0" autoFill="0" autoLine="0" autoPict="0">
                <anchor moveWithCells="1">
                  <from>
                    <xdr:col>14</xdr:col>
                    <xdr:colOff>247650</xdr:colOff>
                    <xdr:row>28</xdr:row>
                    <xdr:rowOff>209550</xdr:rowOff>
                  </from>
                  <to>
                    <xdr:col>17</xdr:col>
                    <xdr:colOff>257175</xdr:colOff>
                    <xdr:row>30</xdr:row>
                    <xdr:rowOff>9525</xdr:rowOff>
                  </to>
                </anchor>
              </controlPr>
            </control>
          </mc:Choice>
        </mc:AlternateContent>
        <mc:AlternateContent xmlns:mc="http://schemas.openxmlformats.org/markup-compatibility/2006">
          <mc:Choice Requires="x14">
            <control shapeId="4140" r:id="rId19" name="Check Box 44">
              <controlPr defaultSize="0" autoFill="0" autoLine="0" autoPict="0">
                <anchor moveWithCells="1">
                  <from>
                    <xdr:col>21</xdr:col>
                    <xdr:colOff>28575</xdr:colOff>
                    <xdr:row>28</xdr:row>
                    <xdr:rowOff>209550</xdr:rowOff>
                  </from>
                  <to>
                    <xdr:col>24</xdr:col>
                    <xdr:colOff>38100</xdr:colOff>
                    <xdr:row>30</xdr:row>
                    <xdr:rowOff>9525</xdr:rowOff>
                  </to>
                </anchor>
              </controlPr>
            </control>
          </mc:Choice>
        </mc:AlternateContent>
        <mc:AlternateContent xmlns:mc="http://schemas.openxmlformats.org/markup-compatibility/2006">
          <mc:Choice Requires="x14">
            <control shapeId="4141" r:id="rId20" name="Check Box 45">
              <controlPr defaultSize="0" autoFill="0" autoLine="0" autoPict="0">
                <anchor moveWithCells="1">
                  <from>
                    <xdr:col>8</xdr:col>
                    <xdr:colOff>190500</xdr:colOff>
                    <xdr:row>23</xdr:row>
                    <xdr:rowOff>200025</xdr:rowOff>
                  </from>
                  <to>
                    <xdr:col>11</xdr:col>
                    <xdr:colOff>200025</xdr:colOff>
                    <xdr:row>25</xdr:row>
                    <xdr:rowOff>0</xdr:rowOff>
                  </to>
                </anchor>
              </controlPr>
            </control>
          </mc:Choice>
        </mc:AlternateContent>
        <mc:AlternateContent xmlns:mc="http://schemas.openxmlformats.org/markup-compatibility/2006">
          <mc:Choice Requires="x14">
            <control shapeId="4142" r:id="rId21" name="Check Box 46">
              <controlPr defaultSize="0" autoFill="0" autoLine="0" autoPict="0">
                <anchor moveWithCells="1">
                  <from>
                    <xdr:col>12</xdr:col>
                    <xdr:colOff>152400</xdr:colOff>
                    <xdr:row>23</xdr:row>
                    <xdr:rowOff>200025</xdr:rowOff>
                  </from>
                  <to>
                    <xdr:col>15</xdr:col>
                    <xdr:colOff>209550</xdr:colOff>
                    <xdr:row>25</xdr:row>
                    <xdr:rowOff>0</xdr:rowOff>
                  </to>
                </anchor>
              </controlPr>
            </control>
          </mc:Choice>
        </mc:AlternateContent>
        <mc:AlternateContent xmlns:mc="http://schemas.openxmlformats.org/markup-compatibility/2006">
          <mc:Choice Requires="x14">
            <control shapeId="4145" r:id="rId22" name="Check Box 49">
              <controlPr defaultSize="0" autoFill="0" autoLine="0" autoPict="0">
                <anchor moveWithCells="1">
                  <from>
                    <xdr:col>18</xdr:col>
                    <xdr:colOff>76200</xdr:colOff>
                    <xdr:row>37</xdr:row>
                    <xdr:rowOff>104775</xdr:rowOff>
                  </from>
                  <to>
                    <xdr:col>22</xdr:col>
                    <xdr:colOff>200025</xdr:colOff>
                    <xdr:row>39</xdr:row>
                    <xdr:rowOff>9525</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9</xdr:col>
                    <xdr:colOff>85725</xdr:colOff>
                    <xdr:row>40</xdr:row>
                    <xdr:rowOff>0</xdr:rowOff>
                  </from>
                  <to>
                    <xdr:col>19</xdr:col>
                    <xdr:colOff>247650</xdr:colOff>
                    <xdr:row>41</xdr:row>
                    <xdr:rowOff>28575</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23</xdr:col>
                    <xdr:colOff>180975</xdr:colOff>
                    <xdr:row>40</xdr:row>
                    <xdr:rowOff>9525</xdr:rowOff>
                  </from>
                  <to>
                    <xdr:col>27</xdr:col>
                    <xdr:colOff>0</xdr:colOff>
                    <xdr:row>41</xdr:row>
                    <xdr:rowOff>19050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9</xdr:col>
                    <xdr:colOff>85725</xdr:colOff>
                    <xdr:row>37</xdr:row>
                    <xdr:rowOff>95250</xdr:rowOff>
                  </from>
                  <to>
                    <xdr:col>13</xdr:col>
                    <xdr:colOff>200025</xdr:colOff>
                    <xdr:row>39</xdr:row>
                    <xdr:rowOff>0</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9</xdr:col>
                    <xdr:colOff>95250</xdr:colOff>
                    <xdr:row>40</xdr:row>
                    <xdr:rowOff>200025</xdr:rowOff>
                  </from>
                  <to>
                    <xdr:col>10</xdr:col>
                    <xdr:colOff>123825</xdr:colOff>
                    <xdr:row>42</xdr:row>
                    <xdr:rowOff>0</xdr:rowOff>
                  </to>
                </anchor>
              </controlPr>
            </control>
          </mc:Choice>
        </mc:AlternateContent>
        <mc:AlternateContent xmlns:mc="http://schemas.openxmlformats.org/markup-compatibility/2006">
          <mc:Choice Requires="x14">
            <control shapeId="4156" r:id="rId27" name="Check Box 60">
              <controlPr defaultSize="0" autoFill="0" autoLine="0" autoPict="0">
                <anchor moveWithCells="1">
                  <from>
                    <xdr:col>13</xdr:col>
                    <xdr:colOff>114300</xdr:colOff>
                    <xdr:row>41</xdr:row>
                    <xdr:rowOff>9525</xdr:rowOff>
                  </from>
                  <to>
                    <xdr:col>17</xdr:col>
                    <xdr:colOff>9525</xdr:colOff>
                    <xdr:row>41</xdr:row>
                    <xdr:rowOff>209550</xdr:rowOff>
                  </to>
                </anchor>
              </controlPr>
            </control>
          </mc:Choice>
        </mc:AlternateContent>
        <mc:AlternateContent xmlns:mc="http://schemas.openxmlformats.org/markup-compatibility/2006">
          <mc:Choice Requires="x14">
            <control shapeId="4157" r:id="rId28" name="Check Box 61">
              <controlPr defaultSize="0" autoFill="0" autoLine="0" autoPict="0">
                <anchor moveWithCells="1">
                  <from>
                    <xdr:col>18</xdr:col>
                    <xdr:colOff>76200</xdr:colOff>
                    <xdr:row>41</xdr:row>
                    <xdr:rowOff>0</xdr:rowOff>
                  </from>
                  <to>
                    <xdr:col>24</xdr:col>
                    <xdr:colOff>152400</xdr:colOff>
                    <xdr:row>41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L47"/>
  <sheetViews>
    <sheetView zoomScale="75" zoomScaleNormal="75" workbookViewId="0">
      <selection activeCell="AB10" sqref="AB10"/>
    </sheetView>
  </sheetViews>
  <sheetFormatPr defaultColWidth="3.25" defaultRowHeight="17.25" customHeight="1" x14ac:dyDescent="0.15"/>
  <cols>
    <col min="1" max="22" width="3.25" customWidth="1"/>
    <col min="23" max="23" width="2.25" customWidth="1"/>
    <col min="24" max="27" width="3.25" customWidth="1"/>
    <col min="28" max="29" width="4.125" customWidth="1"/>
    <col min="30" max="30" width="3.875" customWidth="1"/>
  </cols>
  <sheetData>
    <row r="2" spans="1:33" ht="18.75" thickBot="1" x14ac:dyDescent="0.2">
      <c r="A2" s="22" t="s">
        <v>73</v>
      </c>
      <c r="X2" t="s">
        <v>80</v>
      </c>
    </row>
    <row r="3" spans="1:33" ht="14.25" thickTop="1" x14ac:dyDescent="0.15">
      <c r="A3" s="375" t="s">
        <v>36</v>
      </c>
      <c r="B3" s="376"/>
      <c r="C3" s="376"/>
      <c r="D3" s="376"/>
      <c r="E3" s="376"/>
      <c r="F3" s="376" t="s">
        <v>40</v>
      </c>
      <c r="G3" s="376"/>
      <c r="H3" s="376"/>
      <c r="I3" s="376"/>
      <c r="J3" s="376"/>
      <c r="K3" s="376" t="s">
        <v>41</v>
      </c>
      <c r="L3" s="376"/>
      <c r="M3" s="376"/>
      <c r="N3" s="376"/>
      <c r="O3" s="376"/>
      <c r="P3" s="376"/>
      <c r="Q3" s="376"/>
      <c r="R3" s="376"/>
      <c r="S3" s="376"/>
      <c r="T3" s="385"/>
      <c r="U3" s="20"/>
      <c r="V3" s="20"/>
      <c r="W3" s="20"/>
      <c r="X3" s="355" t="s">
        <v>31</v>
      </c>
      <c r="Y3" s="355"/>
      <c r="Z3" s="355"/>
      <c r="AA3" s="355"/>
      <c r="AB3" s="364">
        <f>相談シート!I39</f>
        <v>0</v>
      </c>
      <c r="AC3" s="364"/>
      <c r="AD3" s="364"/>
    </row>
    <row r="4" spans="1:33" ht="13.5" x14ac:dyDescent="0.15">
      <c r="A4" s="377"/>
      <c r="B4" s="378"/>
      <c r="C4" s="378"/>
      <c r="D4" s="378"/>
      <c r="E4" s="378"/>
      <c r="F4" s="378"/>
      <c r="G4" s="378"/>
      <c r="H4" s="378"/>
      <c r="I4" s="378"/>
      <c r="J4" s="378"/>
      <c r="K4" s="378" t="s">
        <v>34</v>
      </c>
      <c r="L4" s="378"/>
      <c r="M4" s="378"/>
      <c r="N4" s="378"/>
      <c r="O4" s="378"/>
      <c r="P4" s="378" t="s">
        <v>20</v>
      </c>
      <c r="Q4" s="378"/>
      <c r="R4" s="378"/>
      <c r="S4" s="378"/>
      <c r="T4" s="386"/>
      <c r="U4" s="20"/>
      <c r="V4" s="20"/>
      <c r="W4" s="20"/>
      <c r="X4" t="s">
        <v>81</v>
      </c>
    </row>
    <row r="5" spans="1:33" ht="17.25" customHeight="1" x14ac:dyDescent="0.15">
      <c r="A5" s="379" t="s">
        <v>144</v>
      </c>
      <c r="B5" s="380"/>
      <c r="C5" s="380"/>
      <c r="D5" s="380"/>
      <c r="E5" s="380"/>
      <c r="F5" s="369"/>
      <c r="G5" s="369"/>
      <c r="H5" s="369"/>
      <c r="I5" s="369"/>
      <c r="J5" s="369"/>
      <c r="K5" s="392" t="str">
        <f>IF(F5="","",-PMT($AB$5/12,$AB$3*12,$AB$11*1000,0))</f>
        <v/>
      </c>
      <c r="L5" s="392"/>
      <c r="M5" s="392"/>
      <c r="N5" s="392"/>
      <c r="O5" s="392"/>
      <c r="P5" s="392" t="str">
        <f>IF(F5="","",IF($AB$3&gt;30,-PMT($AB$7/12,$AB$3*12,$AB$12*1000,0),IF($AB$3&lt;=25,-PMT($AB$9/12,$AB$3*12,$AB$12*1000,0),-PMT($AB$8/12,$AB$3*12,$AB$12*1000,0))))</f>
        <v/>
      </c>
      <c r="Q5" s="392"/>
      <c r="R5" s="392"/>
      <c r="S5" s="392"/>
      <c r="T5" s="393"/>
      <c r="U5" s="17"/>
      <c r="V5" s="17"/>
      <c r="W5" s="17"/>
      <c r="X5" s="365" t="s">
        <v>38</v>
      </c>
      <c r="Y5" s="365"/>
      <c r="Z5" s="365"/>
      <c r="AA5" s="365"/>
      <c r="AB5" s="367">
        <v>2.5000000000000001E-2</v>
      </c>
      <c r="AC5" s="367"/>
      <c r="AD5" s="367"/>
      <c r="AF5" s="389" t="e">
        <f>-PMT($AB$5/12,$AB$3*12,$AB$11*1000,0)</f>
        <v>#REF!</v>
      </c>
      <c r="AG5" s="389"/>
    </row>
    <row r="6" spans="1:33" ht="17.25" customHeight="1" x14ac:dyDescent="0.15">
      <c r="A6" s="379" t="s">
        <v>145</v>
      </c>
      <c r="B6" s="380"/>
      <c r="C6" s="380"/>
      <c r="D6" s="380"/>
      <c r="E6" s="380"/>
      <c r="F6" s="369"/>
      <c r="G6" s="369"/>
      <c r="H6" s="369"/>
      <c r="I6" s="369"/>
      <c r="J6" s="369"/>
      <c r="K6" s="392" t="str">
        <f>IF(F6="","",-PMT($AB$5/12,$AB$3*12,$AB$11*1000,0))</f>
        <v/>
      </c>
      <c r="L6" s="392"/>
      <c r="M6" s="392"/>
      <c r="N6" s="392"/>
      <c r="O6" s="392"/>
      <c r="P6" s="392" t="str">
        <f>IF(F6="","",IF($AB$3&gt;30,-PMT($AB$7/12,$AB$3*12,$AB$12*1000,0),IF($AB$3&lt;=25,-PMT($AB$9/12,$AB$3*12,$AB$12*1000,0),-PMT($AB$8/12,$AB$3*12,$AB$12*1000,0))))</f>
        <v/>
      </c>
      <c r="Q6" s="392"/>
      <c r="R6" s="392"/>
      <c r="S6" s="392"/>
      <c r="T6" s="393"/>
      <c r="U6" s="17"/>
      <c r="V6" s="17"/>
      <c r="W6" s="17"/>
      <c r="X6" t="s">
        <v>82</v>
      </c>
      <c r="AF6" s="52"/>
      <c r="AG6" s="52"/>
    </row>
    <row r="7" spans="1:33" ht="17.25" customHeight="1" thickBot="1" x14ac:dyDescent="0.2">
      <c r="A7" s="381" t="s">
        <v>39</v>
      </c>
      <c r="B7" s="382"/>
      <c r="C7" s="382"/>
      <c r="D7" s="382"/>
      <c r="E7" s="382"/>
      <c r="F7" s="384"/>
      <c r="G7" s="384"/>
      <c r="H7" s="384"/>
      <c r="I7" s="384"/>
      <c r="J7" s="384"/>
      <c r="K7" s="390" t="str">
        <f>IF(F7="","",-PMT($AB$5/12,$AB$3*12,$AB$11*1000,0))</f>
        <v/>
      </c>
      <c r="L7" s="390"/>
      <c r="M7" s="390"/>
      <c r="N7" s="390"/>
      <c r="O7" s="390"/>
      <c r="P7" s="390" t="str">
        <f>IF(F7="","",IF($AB$3&gt;30,-PMT($AB$7/12,$AB$3*12,$AB$12*1000,0),IF($AB$3&lt;=25,-PMT($AB$9/12,$AB$3*12,$AB$12*1000,0),-PMT($AB$8/12,$AB$3*12,$AB$12*1000,0))))</f>
        <v/>
      </c>
      <c r="Q7" s="390"/>
      <c r="R7" s="390"/>
      <c r="S7" s="390"/>
      <c r="T7" s="391"/>
      <c r="U7" s="17"/>
      <c r="V7" s="17"/>
      <c r="W7" s="17"/>
      <c r="X7" s="365" t="s">
        <v>78</v>
      </c>
      <c r="Y7" s="365"/>
      <c r="Z7" s="365"/>
      <c r="AA7" s="365"/>
      <c r="AB7" s="367">
        <v>2.8000000000000001E-2</v>
      </c>
      <c r="AC7" s="367"/>
      <c r="AD7" s="367"/>
      <c r="AF7" s="389" t="e">
        <f>-PMT($AB$7/12,$AB$3*12,$AB$12*1000,0)</f>
        <v>#REF!</v>
      </c>
      <c r="AG7" s="389"/>
    </row>
    <row r="8" spans="1:33" ht="17.25" customHeight="1" thickTop="1" x14ac:dyDescent="0.15">
      <c r="A8" s="383" t="s">
        <v>37</v>
      </c>
      <c r="B8" s="383"/>
      <c r="C8" s="383"/>
      <c r="D8" s="383"/>
      <c r="E8" s="383"/>
      <c r="F8" s="400"/>
      <c r="G8" s="400"/>
      <c r="H8" s="400"/>
      <c r="I8" s="400"/>
      <c r="J8" s="400"/>
      <c r="K8" s="404" t="str">
        <f>IF(F8="","",-PMT(AB15/12,AB16*12,F8*1000,0))</f>
        <v/>
      </c>
      <c r="L8" s="404"/>
      <c r="M8" s="404"/>
      <c r="N8" s="404"/>
      <c r="O8" s="404"/>
      <c r="P8" s="15"/>
      <c r="Q8" s="15"/>
      <c r="R8" s="15"/>
      <c r="S8" s="15"/>
      <c r="T8" s="18"/>
      <c r="U8" s="15"/>
      <c r="V8" s="15"/>
      <c r="W8" s="15"/>
      <c r="X8" s="365" t="s">
        <v>79</v>
      </c>
      <c r="Y8" s="365"/>
      <c r="Z8" s="365"/>
      <c r="AA8" s="365"/>
      <c r="AB8" s="367">
        <v>2.5999999999999999E-2</v>
      </c>
      <c r="AC8" s="367"/>
      <c r="AD8" s="367"/>
      <c r="AF8" s="389" t="e">
        <f>-PMT($AB$8/12,$AB$3*12,$AB$12*1000,0)</f>
        <v>#REF!</v>
      </c>
      <c r="AG8" s="389"/>
    </row>
    <row r="9" spans="1:33" ht="17.25" customHeight="1" x14ac:dyDescent="0.15">
      <c r="A9" s="380" t="s">
        <v>26</v>
      </c>
      <c r="B9" s="380"/>
      <c r="C9" s="380"/>
      <c r="D9" s="380"/>
      <c r="E9" s="380"/>
      <c r="F9" s="369"/>
      <c r="G9" s="369"/>
      <c r="H9" s="369"/>
      <c r="I9" s="369"/>
      <c r="J9" s="369"/>
      <c r="K9" s="405"/>
      <c r="L9" s="245"/>
      <c r="M9" s="245"/>
      <c r="N9" s="245"/>
      <c r="O9" s="245"/>
      <c r="P9" s="15"/>
      <c r="Q9" s="15"/>
      <c r="R9" s="15"/>
      <c r="S9" s="15"/>
      <c r="T9" s="15"/>
      <c r="U9" s="15"/>
      <c r="V9" s="15"/>
      <c r="W9" s="15"/>
      <c r="X9" s="365" t="s">
        <v>127</v>
      </c>
      <c r="Y9" s="365"/>
      <c r="Z9" s="365"/>
      <c r="AA9" s="365"/>
      <c r="AB9" s="367">
        <v>2.4E-2</v>
      </c>
      <c r="AC9" s="367"/>
      <c r="AD9" s="367"/>
      <c r="AF9" s="389" t="e">
        <f>-PMT($AB$9/12,$AB$3*12,$AB$12*1000,0)</f>
        <v>#REF!</v>
      </c>
      <c r="AG9" s="389"/>
    </row>
    <row r="10" spans="1:33" ht="17.25" customHeight="1" x14ac:dyDescent="0.15">
      <c r="A10" s="380" t="s">
        <v>27</v>
      </c>
      <c r="B10" s="380"/>
      <c r="C10" s="380"/>
      <c r="D10" s="380"/>
      <c r="E10" s="380"/>
      <c r="F10" s="354">
        <f>F11-SUM(F5:I9)</f>
        <v>0</v>
      </c>
      <c r="G10" s="354"/>
      <c r="H10" s="354"/>
      <c r="I10" s="354"/>
      <c r="J10" s="354"/>
      <c r="K10" s="15"/>
      <c r="L10" s="15"/>
      <c r="M10" s="16"/>
      <c r="N10" s="15"/>
      <c r="O10" s="15"/>
      <c r="P10" s="15"/>
      <c r="Q10" s="15"/>
      <c r="R10" s="15"/>
      <c r="S10" s="15"/>
      <c r="T10" s="15"/>
      <c r="U10" s="15"/>
      <c r="V10" s="15"/>
      <c r="W10" s="15"/>
      <c r="X10" t="s">
        <v>83</v>
      </c>
    </row>
    <row r="11" spans="1:33" ht="17.25" customHeight="1" x14ac:dyDescent="0.15">
      <c r="A11" s="170" t="s">
        <v>28</v>
      </c>
      <c r="B11" s="170"/>
      <c r="C11" s="170"/>
      <c r="D11" s="170"/>
      <c r="E11" s="170"/>
      <c r="F11" s="354">
        <f>SUM(相談シート!I53:P58)</f>
        <v>0</v>
      </c>
      <c r="G11" s="354"/>
      <c r="H11" s="354"/>
      <c r="I11" s="354"/>
      <c r="J11" s="354"/>
      <c r="K11" s="15"/>
      <c r="L11" s="15"/>
      <c r="M11" s="15"/>
      <c r="N11" s="15"/>
      <c r="O11" s="15"/>
      <c r="P11" s="15"/>
      <c r="Q11" s="15"/>
      <c r="R11" s="15"/>
      <c r="S11" s="15"/>
      <c r="T11" s="15"/>
      <c r="U11" s="15"/>
      <c r="V11" s="15"/>
      <c r="W11" s="15"/>
      <c r="X11" s="365" t="s">
        <v>76</v>
      </c>
      <c r="Y11" s="365"/>
      <c r="Z11" s="366" t="e">
        <f>相談シート!#REF!/100</f>
        <v>#REF!</v>
      </c>
      <c r="AA11" s="366"/>
      <c r="AB11" s="368" t="e">
        <f>ROUND(MAX(F5:J7)*Z11,-2)</f>
        <v>#REF!</v>
      </c>
      <c r="AC11" s="368"/>
      <c r="AD11" s="368"/>
    </row>
    <row r="12" spans="1:33" ht="13.5" x14ac:dyDescent="0.15">
      <c r="X12" s="365" t="s">
        <v>77</v>
      </c>
      <c r="Y12" s="365"/>
      <c r="Z12" s="370" t="e">
        <f>相談シート!#REF!/100</f>
        <v>#REF!</v>
      </c>
      <c r="AA12" s="370"/>
      <c r="AB12" s="368" t="e">
        <f>ROUND(MAX(F5:J7)*Z12,-2)</f>
        <v>#REF!</v>
      </c>
      <c r="AC12" s="368"/>
      <c r="AD12" s="368"/>
    </row>
    <row r="13" spans="1:33" ht="17.25" customHeight="1" x14ac:dyDescent="0.15">
      <c r="X13" s="19"/>
      <c r="Y13" s="19"/>
      <c r="Z13" s="19"/>
      <c r="AA13" s="16"/>
      <c r="AB13" s="16"/>
      <c r="AC13" s="16"/>
      <c r="AD13" s="16"/>
    </row>
    <row r="14" spans="1:33" ht="24.75" x14ac:dyDescent="0.15">
      <c r="A14" s="22" t="s">
        <v>75</v>
      </c>
      <c r="K14" s="21" t="e">
        <f>IF(F18&gt;=MAX(F5:J7),"OK","NG")</f>
        <v>#REF!</v>
      </c>
      <c r="X14" s="15" t="s">
        <v>84</v>
      </c>
      <c r="Y14" s="19"/>
      <c r="Z14" s="19"/>
      <c r="AA14" s="16"/>
      <c r="AB14" s="16"/>
      <c r="AC14" s="16"/>
      <c r="AD14" s="16"/>
    </row>
    <row r="15" spans="1:33" ht="17.25" customHeight="1" x14ac:dyDescent="0.15">
      <c r="X15" s="355" t="s">
        <v>74</v>
      </c>
      <c r="Y15" s="355"/>
      <c r="Z15" s="355"/>
      <c r="AA15" s="355"/>
      <c r="AB15" s="362">
        <v>0.04</v>
      </c>
      <c r="AC15" s="362"/>
      <c r="AD15" s="362"/>
    </row>
    <row r="16" spans="1:33" ht="13.5" x14ac:dyDescent="0.15">
      <c r="A16" s="170" t="s">
        <v>44</v>
      </c>
      <c r="B16" s="170"/>
      <c r="C16" s="170"/>
      <c r="D16" s="170"/>
      <c r="E16" s="170"/>
      <c r="F16" s="354" t="e">
        <f>IF(相談シート!#REF!=1,相談シート!#REF!*相談シート!#REF!*AB19,相談シート!#REF!*相談シート!#REF!*0.875*AB19)</f>
        <v>#REF!</v>
      </c>
      <c r="G16" s="354"/>
      <c r="H16" s="354"/>
      <c r="I16" s="354"/>
      <c r="J16" s="354"/>
      <c r="M16" s="371" t="e">
        <f>相談シート!#REF!</f>
        <v>#REF!</v>
      </c>
      <c r="N16" s="372"/>
      <c r="O16" s="372"/>
      <c r="P16" s="372"/>
      <c r="Q16" s="372"/>
      <c r="X16" s="355" t="s">
        <v>31</v>
      </c>
      <c r="Y16" s="355"/>
      <c r="Z16" s="355"/>
      <c r="AA16" s="355"/>
      <c r="AB16" s="359">
        <v>30</v>
      </c>
      <c r="AC16" s="359"/>
      <c r="AD16" s="359"/>
    </row>
    <row r="17" spans="1:32" ht="17.25" customHeight="1" x14ac:dyDescent="0.15">
      <c r="A17" s="170" t="s">
        <v>45</v>
      </c>
      <c r="B17" s="170"/>
      <c r="C17" s="170"/>
      <c r="D17" s="170"/>
      <c r="E17" s="170"/>
      <c r="F17" s="354">
        <f>AB21*AB23</f>
        <v>0</v>
      </c>
      <c r="G17" s="354"/>
      <c r="H17" s="354"/>
      <c r="I17" s="354"/>
      <c r="J17" s="354"/>
      <c r="K17" s="13"/>
      <c r="M17" s="371">
        <f>相談シート!K37*相談シート!I49</f>
        <v>0</v>
      </c>
      <c r="N17" s="371"/>
      <c r="O17" s="371"/>
      <c r="P17" s="371"/>
      <c r="Q17" s="371"/>
    </row>
    <row r="18" spans="1:32" ht="17.25" customHeight="1" x14ac:dyDescent="0.15">
      <c r="A18" s="170" t="s">
        <v>5</v>
      </c>
      <c r="B18" s="170"/>
      <c r="C18" s="170"/>
      <c r="D18" s="170"/>
      <c r="E18" s="170"/>
      <c r="F18" s="354" t="e">
        <f>SUM(F16:J17)</f>
        <v>#REF!</v>
      </c>
      <c r="G18" s="354"/>
      <c r="H18" s="354"/>
      <c r="I18" s="354"/>
      <c r="J18" s="354"/>
      <c r="M18" s="371">
        <f>相談シート!I48</f>
        <v>0</v>
      </c>
      <c r="N18" s="371"/>
      <c r="O18" s="371"/>
      <c r="P18" s="371"/>
      <c r="Q18" s="371"/>
      <c r="X18" t="s">
        <v>47</v>
      </c>
    </row>
    <row r="19" spans="1:32" ht="17.25" customHeight="1" x14ac:dyDescent="0.15">
      <c r="M19" s="371" t="e">
        <f>SUM(M16:Q18)</f>
        <v>#REF!</v>
      </c>
      <c r="N19" s="372"/>
      <c r="O19" s="372"/>
      <c r="P19" s="372"/>
      <c r="Q19" s="372"/>
      <c r="X19" s="355" t="s">
        <v>46</v>
      </c>
      <c r="Y19" s="355"/>
      <c r="Z19" s="355"/>
      <c r="AA19" s="355"/>
      <c r="AB19" s="388">
        <v>1</v>
      </c>
      <c r="AC19" s="388"/>
      <c r="AD19" s="388"/>
    </row>
    <row r="20" spans="1:32" ht="17.25" customHeight="1" x14ac:dyDescent="0.15">
      <c r="X20" t="s">
        <v>48</v>
      </c>
    </row>
    <row r="21" spans="1:32" ht="24.75" x14ac:dyDescent="0.15">
      <c r="A21" s="22" t="s">
        <v>85</v>
      </c>
      <c r="K21" s="21" t="e">
        <f>IF(F36&gt;=P36,"OK","NG")</f>
        <v>#REF!</v>
      </c>
      <c r="X21" s="355" t="s">
        <v>42</v>
      </c>
      <c r="Y21" s="355"/>
      <c r="Z21" s="355"/>
      <c r="AA21" s="355"/>
      <c r="AB21" s="387">
        <f>SUM(相談シート!I53:P54)</f>
        <v>0</v>
      </c>
      <c r="AC21" s="364"/>
      <c r="AD21" s="364"/>
    </row>
    <row r="22" spans="1:32" ht="17.25" customHeight="1" x14ac:dyDescent="0.15">
      <c r="X22" s="355" t="s">
        <v>28</v>
      </c>
      <c r="Y22" s="355"/>
      <c r="Z22" s="355"/>
      <c r="AA22" s="355"/>
      <c r="AB22" s="373">
        <f>SUM(相談シート!I53:P58)</f>
        <v>0</v>
      </c>
      <c r="AC22" s="170"/>
      <c r="AD22" s="170"/>
    </row>
    <row r="23" spans="1:32" ht="17.25" customHeight="1" x14ac:dyDescent="0.15">
      <c r="A23" s="355" t="s">
        <v>49</v>
      </c>
      <c r="B23" s="355"/>
      <c r="C23" s="355"/>
      <c r="D23" s="355"/>
      <c r="E23" s="355"/>
      <c r="F23" s="355" t="s">
        <v>50</v>
      </c>
      <c r="G23" s="355"/>
      <c r="H23" s="355"/>
      <c r="I23" s="355"/>
      <c r="J23" s="355"/>
      <c r="K23" s="355" t="s">
        <v>51</v>
      </c>
      <c r="L23" s="355"/>
      <c r="M23" s="355"/>
      <c r="N23" s="355"/>
      <c r="O23" s="355"/>
      <c r="P23" s="355" t="s">
        <v>50</v>
      </c>
      <c r="Q23" s="355"/>
      <c r="R23" s="355"/>
      <c r="S23" s="355"/>
      <c r="T23" s="355"/>
      <c r="X23" s="355" t="s">
        <v>93</v>
      </c>
      <c r="Y23" s="355"/>
      <c r="Z23" s="355"/>
      <c r="AA23" s="355"/>
      <c r="AB23" s="356">
        <v>0.7</v>
      </c>
      <c r="AC23" s="356"/>
      <c r="AD23" s="356"/>
      <c r="AF23" t="str">
        <f>IF(SUM(F5:J7)&gt;=200000,"2億以上","2億未満")</f>
        <v>2億未満</v>
      </c>
    </row>
    <row r="24" spans="1:32" ht="17.25" customHeight="1" x14ac:dyDescent="0.15">
      <c r="A24" s="170" t="s">
        <v>52</v>
      </c>
      <c r="B24" s="170"/>
      <c r="C24" s="170"/>
      <c r="D24" s="170"/>
      <c r="E24" s="170"/>
      <c r="F24" s="354" t="e">
        <f>相談シート!#REF!*チェックシート!AB29</f>
        <v>#REF!</v>
      </c>
      <c r="G24" s="354"/>
      <c r="H24" s="354"/>
      <c r="I24" s="354"/>
      <c r="J24" s="354"/>
      <c r="K24" s="170" t="s">
        <v>55</v>
      </c>
      <c r="L24" s="170"/>
      <c r="M24" s="170"/>
      <c r="N24" s="170"/>
      <c r="O24" s="170"/>
      <c r="P24" s="354">
        <f>SUM(K5:T7)/1000</f>
        <v>0</v>
      </c>
      <c r="Q24" s="354"/>
      <c r="R24" s="354"/>
      <c r="S24" s="354"/>
      <c r="T24" s="354"/>
      <c r="X24" s="23" t="s">
        <v>92</v>
      </c>
      <c r="Y24" s="24"/>
      <c r="Z24" s="24"/>
      <c r="AA24" s="24"/>
      <c r="AB24" s="25"/>
      <c r="AC24" s="23"/>
      <c r="AD24" s="23"/>
    </row>
    <row r="25" spans="1:32" ht="17.25" customHeight="1" x14ac:dyDescent="0.15">
      <c r="A25" s="170" t="s">
        <v>53</v>
      </c>
      <c r="B25" s="170"/>
      <c r="C25" s="170"/>
      <c r="D25" s="170"/>
      <c r="E25" s="170"/>
      <c r="F25" s="354">
        <f>相談シート!K37*相談シート!I49*チェックシート!AB30</f>
        <v>0</v>
      </c>
      <c r="G25" s="354"/>
      <c r="H25" s="354"/>
      <c r="I25" s="354"/>
      <c r="J25" s="354"/>
      <c r="K25" s="170" t="s">
        <v>56</v>
      </c>
      <c r="L25" s="170"/>
      <c r="M25" s="170"/>
      <c r="N25" s="170"/>
      <c r="O25" s="170"/>
      <c r="P25" s="354">
        <f>IF(K8="",0,K8/1000)</f>
        <v>0</v>
      </c>
      <c r="Q25" s="354"/>
      <c r="R25" s="354"/>
      <c r="S25" s="354"/>
      <c r="T25" s="354"/>
      <c r="X25" s="363" t="s">
        <v>89</v>
      </c>
      <c r="Y25" s="355" t="s">
        <v>87</v>
      </c>
      <c r="Z25" s="355"/>
      <c r="AA25" s="355"/>
      <c r="AB25" s="361" t="e">
        <f>IF(F36=0,"",(AB22-相談シート!I58)/((F36-SUM(P26:T34))*12))</f>
        <v>#REF!</v>
      </c>
      <c r="AC25" s="361"/>
      <c r="AD25" s="361"/>
    </row>
    <row r="26" spans="1:32" ht="17.25" customHeight="1" x14ac:dyDescent="0.15">
      <c r="A26" s="170" t="s">
        <v>54</v>
      </c>
      <c r="B26" s="170"/>
      <c r="C26" s="170"/>
      <c r="D26" s="170"/>
      <c r="E26" s="170"/>
      <c r="F26" s="354">
        <f>相談シート!I48*チェックシート!AB31</f>
        <v>0</v>
      </c>
      <c r="G26" s="354"/>
      <c r="H26" s="354"/>
      <c r="I26" s="354"/>
      <c r="J26" s="354"/>
      <c r="K26" s="170" t="s">
        <v>57</v>
      </c>
      <c r="L26" s="170"/>
      <c r="M26" s="170"/>
      <c r="N26" s="170"/>
      <c r="O26" s="170"/>
      <c r="P26" s="354" t="e">
        <f>IF(相談シート!#REF!=1,AB21*0.00006,IF(AND(AB32=1,AB33=0),AB21*0.0009,IF(AND(AB32=1,AB33=1),AB21*0.0007,IF(AND(AB32=2,AB33=0),AB21*0.0005,IF(AND(AB32=2,AB33=1),AB21*0.0003)))))</f>
        <v>#REF!</v>
      </c>
      <c r="Q26" s="354"/>
      <c r="R26" s="354"/>
      <c r="S26" s="354"/>
      <c r="T26" s="354"/>
      <c r="U26" s="13" t="e">
        <f>IF(相談シート!#REF!=1,"※0.006%",IF(AND(AB32=1,AB33=0),"※0.09％",IF(AND(AB32=1,AB33=1),"※0.07％",IF(AND(AB32=2,AB33=0),"※0.05％",IF(AND(AB32=2,AB33=1),"※0.03％")))))</f>
        <v>#REF!</v>
      </c>
      <c r="X26" s="363"/>
      <c r="Y26" s="355" t="s">
        <v>88</v>
      </c>
      <c r="Z26" s="355"/>
      <c r="AA26" s="355"/>
      <c r="AB26" s="358" t="e">
        <f>IF(F36=0,"",(SUM(P24:T25)*12)/((F36-SUM(P26:T34))*12))</f>
        <v>#REF!</v>
      </c>
      <c r="AC26" s="358"/>
      <c r="AD26" s="358"/>
    </row>
    <row r="27" spans="1:32" ht="17.25" customHeight="1" x14ac:dyDescent="0.15">
      <c r="A27" s="170" t="s">
        <v>119</v>
      </c>
      <c r="B27" s="170"/>
      <c r="C27" s="170"/>
      <c r="D27" s="170"/>
      <c r="E27" s="170"/>
      <c r="F27" s="354">
        <f>相談シート!I51*チェックシート!AB29</f>
        <v>0</v>
      </c>
      <c r="G27" s="354"/>
      <c r="H27" s="354"/>
      <c r="I27" s="354"/>
      <c r="J27" s="354"/>
      <c r="K27" s="170" t="s">
        <v>58</v>
      </c>
      <c r="L27" s="170"/>
      <c r="M27" s="170"/>
      <c r="N27" s="170"/>
      <c r="O27" s="170"/>
      <c r="P27" s="354" t="e">
        <f>IF(相談シート!#REF!=1,0,IF(相談シート!#REF!=2,0,M19*0.05))</f>
        <v>#REF!</v>
      </c>
      <c r="Q27" s="354"/>
      <c r="R27" s="354"/>
      <c r="S27" s="354"/>
      <c r="T27" s="354"/>
    </row>
    <row r="28" spans="1:32" ht="17.25" customHeight="1" x14ac:dyDescent="0.15">
      <c r="A28" s="170" t="s">
        <v>120</v>
      </c>
      <c r="B28" s="170"/>
      <c r="C28" s="170"/>
      <c r="D28" s="170"/>
      <c r="E28" s="170"/>
      <c r="F28" s="354">
        <f>相談シート!I52*チェックシート!AB31</f>
        <v>0</v>
      </c>
      <c r="G28" s="354"/>
      <c r="H28" s="354"/>
      <c r="I28" s="354"/>
      <c r="J28" s="354"/>
      <c r="K28" s="170" t="s">
        <v>59</v>
      </c>
      <c r="L28" s="170"/>
      <c r="M28" s="170"/>
      <c r="N28" s="170"/>
      <c r="O28" s="170"/>
      <c r="P28" s="354" t="e">
        <f>F16*0.014/6/12</f>
        <v>#REF!</v>
      </c>
      <c r="Q28" s="354"/>
      <c r="R28" s="354"/>
      <c r="S28" s="354"/>
      <c r="T28" s="354"/>
      <c r="X28" t="s">
        <v>66</v>
      </c>
    </row>
    <row r="29" spans="1:32" ht="17.25" customHeight="1" x14ac:dyDescent="0.15">
      <c r="A29" s="170"/>
      <c r="B29" s="170"/>
      <c r="C29" s="170"/>
      <c r="D29" s="170"/>
      <c r="E29" s="170"/>
      <c r="F29" s="354"/>
      <c r="G29" s="354"/>
      <c r="H29" s="354"/>
      <c r="I29" s="354"/>
      <c r="J29" s="354"/>
      <c r="K29" s="170" t="s">
        <v>60</v>
      </c>
      <c r="L29" s="170"/>
      <c r="M29" s="170"/>
      <c r="N29" s="170"/>
      <c r="O29" s="170"/>
      <c r="P29" s="354">
        <f>AB21*0.6*0.014/2/12</f>
        <v>0</v>
      </c>
      <c r="Q29" s="354"/>
      <c r="R29" s="354"/>
      <c r="S29" s="354"/>
      <c r="T29" s="354"/>
      <c r="X29" s="355" t="s">
        <v>67</v>
      </c>
      <c r="Y29" s="355"/>
      <c r="Z29" s="355"/>
      <c r="AA29" s="355"/>
      <c r="AB29" s="362">
        <v>0.8</v>
      </c>
      <c r="AC29" s="362"/>
      <c r="AD29" s="362"/>
    </row>
    <row r="30" spans="1:32" ht="17.25" customHeight="1" x14ac:dyDescent="0.15">
      <c r="A30" s="170"/>
      <c r="B30" s="170"/>
      <c r="C30" s="170"/>
      <c r="D30" s="170"/>
      <c r="E30" s="170"/>
      <c r="F30" s="354"/>
      <c r="G30" s="354"/>
      <c r="H30" s="354"/>
      <c r="I30" s="354"/>
      <c r="J30" s="354"/>
      <c r="K30" s="170" t="s">
        <v>61</v>
      </c>
      <c r="L30" s="170"/>
      <c r="M30" s="170"/>
      <c r="N30" s="170"/>
      <c r="O30" s="170"/>
      <c r="P30" s="354" t="e">
        <f>F16*0.003/3/12</f>
        <v>#REF!</v>
      </c>
      <c r="Q30" s="354"/>
      <c r="R30" s="354"/>
      <c r="S30" s="354"/>
      <c r="T30" s="354"/>
      <c r="X30" s="355" t="s">
        <v>68</v>
      </c>
      <c r="Y30" s="355"/>
      <c r="Z30" s="355"/>
      <c r="AA30" s="355"/>
      <c r="AB30" s="362">
        <v>0.8</v>
      </c>
      <c r="AC30" s="362"/>
      <c r="AD30" s="362"/>
    </row>
    <row r="31" spans="1:32" ht="17.25" customHeight="1" x14ac:dyDescent="0.15">
      <c r="A31" s="170"/>
      <c r="B31" s="170"/>
      <c r="C31" s="170"/>
      <c r="D31" s="170"/>
      <c r="E31" s="170"/>
      <c r="F31" s="354"/>
      <c r="G31" s="354"/>
      <c r="H31" s="354"/>
      <c r="I31" s="354"/>
      <c r="J31" s="354"/>
      <c r="K31" s="170" t="s">
        <v>62</v>
      </c>
      <c r="L31" s="170"/>
      <c r="M31" s="170"/>
      <c r="N31" s="170"/>
      <c r="O31" s="170"/>
      <c r="P31" s="354">
        <f>AB21*0.6*0.003/12</f>
        <v>0</v>
      </c>
      <c r="Q31" s="354"/>
      <c r="R31" s="354"/>
      <c r="S31" s="354"/>
      <c r="T31" s="354"/>
      <c r="X31" s="374" t="s">
        <v>69</v>
      </c>
      <c r="Y31" s="374"/>
      <c r="Z31" s="374"/>
      <c r="AA31" s="374"/>
      <c r="AB31" s="357">
        <v>0.5</v>
      </c>
      <c r="AC31" s="357"/>
      <c r="AD31" s="357"/>
    </row>
    <row r="32" spans="1:32" ht="17.25" customHeight="1" x14ac:dyDescent="0.15">
      <c r="A32" s="170"/>
      <c r="B32" s="170"/>
      <c r="C32" s="170"/>
      <c r="D32" s="170"/>
      <c r="E32" s="170"/>
      <c r="F32" s="354"/>
      <c r="G32" s="354"/>
      <c r="H32" s="354"/>
      <c r="I32" s="354"/>
      <c r="J32" s="354"/>
      <c r="K32" s="170" t="s">
        <v>63</v>
      </c>
      <c r="L32" s="170"/>
      <c r="M32" s="170"/>
      <c r="N32" s="170"/>
      <c r="O32" s="170"/>
      <c r="P32" s="354" t="e">
        <f>IF(AB32=1,AB21*0.00025/12,IF(AB32=2,AB21*0.00045/12))</f>
        <v>#REF!</v>
      </c>
      <c r="Q32" s="354"/>
      <c r="R32" s="354"/>
      <c r="S32" s="354"/>
      <c r="T32" s="354"/>
      <c r="X32" s="355" t="s">
        <v>43</v>
      </c>
      <c r="Y32" s="355"/>
      <c r="Z32" s="355"/>
      <c r="AA32" s="355"/>
      <c r="AB32" s="360" t="e">
        <f>相談シート!#REF!</f>
        <v>#REF!</v>
      </c>
      <c r="AC32" s="360"/>
      <c r="AD32" s="360"/>
    </row>
    <row r="33" spans="1:38" ht="17.25" customHeight="1" x14ac:dyDescent="0.15">
      <c r="A33" s="170"/>
      <c r="B33" s="170"/>
      <c r="C33" s="170"/>
      <c r="D33" s="170"/>
      <c r="E33" s="170"/>
      <c r="F33" s="354"/>
      <c r="G33" s="354"/>
      <c r="H33" s="354"/>
      <c r="I33" s="354"/>
      <c r="J33" s="354"/>
      <c r="K33" s="170" t="s">
        <v>64</v>
      </c>
      <c r="L33" s="170"/>
      <c r="M33" s="170"/>
      <c r="N33" s="170"/>
      <c r="O33" s="170"/>
      <c r="P33" s="369"/>
      <c r="Q33" s="369"/>
      <c r="R33" s="369"/>
      <c r="S33" s="369"/>
      <c r="T33" s="369"/>
      <c r="X33" s="355" t="s">
        <v>86</v>
      </c>
      <c r="Y33" s="355"/>
      <c r="Z33" s="355"/>
      <c r="AA33" s="355"/>
      <c r="AB33" s="359">
        <v>0</v>
      </c>
      <c r="AC33" s="359"/>
      <c r="AD33" s="359"/>
    </row>
    <row r="34" spans="1:38" ht="17.25" customHeight="1" x14ac:dyDescent="0.15">
      <c r="A34" s="170"/>
      <c r="B34" s="170"/>
      <c r="C34" s="170"/>
      <c r="D34" s="170"/>
      <c r="E34" s="170"/>
      <c r="F34" s="354"/>
      <c r="G34" s="354"/>
      <c r="H34" s="354"/>
      <c r="I34" s="354"/>
      <c r="J34" s="354"/>
      <c r="K34" s="170" t="s">
        <v>129</v>
      </c>
      <c r="L34" s="170"/>
      <c r="M34" s="170"/>
      <c r="N34" s="170"/>
      <c r="O34" s="170"/>
      <c r="P34" s="369">
        <v>0</v>
      </c>
      <c r="Q34" s="369"/>
      <c r="R34" s="369"/>
      <c r="S34" s="369"/>
      <c r="T34" s="369"/>
    </row>
    <row r="35" spans="1:38" ht="17.25" customHeight="1" x14ac:dyDescent="0.15">
      <c r="A35" s="170"/>
      <c r="B35" s="170"/>
      <c r="C35" s="170"/>
      <c r="D35" s="170"/>
      <c r="E35" s="170"/>
      <c r="F35" s="354"/>
      <c r="G35" s="354"/>
      <c r="H35" s="354"/>
      <c r="I35" s="354"/>
      <c r="J35" s="354"/>
      <c r="K35" s="170" t="s">
        <v>130</v>
      </c>
      <c r="L35" s="170"/>
      <c r="M35" s="170"/>
      <c r="N35" s="170"/>
      <c r="O35" s="170"/>
      <c r="P35" s="354">
        <f>F9/60</f>
        <v>0</v>
      </c>
      <c r="Q35" s="354"/>
      <c r="R35" s="354"/>
      <c r="S35" s="354"/>
      <c r="T35" s="354"/>
    </row>
    <row r="36" spans="1:38" ht="17.25" customHeight="1" x14ac:dyDescent="0.15">
      <c r="A36" s="355" t="s">
        <v>65</v>
      </c>
      <c r="B36" s="355"/>
      <c r="C36" s="355"/>
      <c r="D36" s="355"/>
      <c r="E36" s="355"/>
      <c r="F36" s="354" t="e">
        <f>SUM(F24:J35)</f>
        <v>#REF!</v>
      </c>
      <c r="G36" s="354"/>
      <c r="H36" s="354"/>
      <c r="I36" s="354"/>
      <c r="J36" s="354"/>
      <c r="K36" s="355" t="s">
        <v>65</v>
      </c>
      <c r="L36" s="355"/>
      <c r="M36" s="355"/>
      <c r="N36" s="355"/>
      <c r="O36" s="355"/>
      <c r="P36" s="354" t="e">
        <f>SUM(P24:T35)</f>
        <v>#REF!</v>
      </c>
      <c r="Q36" s="354"/>
      <c r="R36" s="354"/>
      <c r="S36" s="354"/>
      <c r="T36" s="354"/>
    </row>
    <row r="37" spans="1:38" ht="17.25" customHeight="1" x14ac:dyDescent="0.15">
      <c r="A37" s="18"/>
      <c r="B37" s="18"/>
      <c r="C37" s="18"/>
      <c r="D37" s="18"/>
      <c r="E37" s="18"/>
      <c r="F37" s="16"/>
      <c r="G37" s="16"/>
      <c r="H37" s="16"/>
      <c r="I37" s="16"/>
      <c r="J37" s="16"/>
      <c r="K37" s="355" t="s">
        <v>91</v>
      </c>
      <c r="L37" s="355"/>
      <c r="M37" s="355"/>
      <c r="N37" s="355"/>
      <c r="O37" s="355"/>
      <c r="P37" s="403" t="e">
        <f>F36-P36</f>
        <v>#REF!</v>
      </c>
      <c r="Q37" s="403"/>
      <c r="R37" s="403"/>
      <c r="S37" s="403"/>
      <c r="T37" s="403"/>
    </row>
    <row r="39" spans="1:38" ht="24.75" x14ac:dyDescent="0.15">
      <c r="A39" s="22" t="s">
        <v>70</v>
      </c>
      <c r="K39" s="21" t="e">
        <f>IF(F43&lt;=1.4,"OK","要調査")</f>
        <v>#REF!</v>
      </c>
    </row>
    <row r="40" spans="1:38" ht="17.25" customHeight="1" x14ac:dyDescent="0.15">
      <c r="A40" s="14"/>
    </row>
    <row r="41" spans="1:38" ht="17.25" customHeight="1" x14ac:dyDescent="0.15">
      <c r="A41" s="170" t="s">
        <v>42</v>
      </c>
      <c r="B41" s="170"/>
      <c r="C41" s="170"/>
      <c r="D41" s="170"/>
      <c r="E41" s="170"/>
      <c r="F41" s="373">
        <f>AB21</f>
        <v>0</v>
      </c>
      <c r="G41" s="170"/>
      <c r="H41" s="170"/>
      <c r="I41" s="170"/>
      <c r="J41" s="170"/>
      <c r="AG41" s="353" t="s">
        <v>97</v>
      </c>
      <c r="AH41" s="353"/>
      <c r="AI41" s="353"/>
      <c r="AJ41" s="353" t="e">
        <f>IF(AND(相談シート!#REF!=1,相談シート!#REF!=1,相談シート!I31&gt;=6),チェックシート!AH46,IF(AND(相談シート!#REF!=1,相談シート!#REF!=1,相談シート!I31&lt;=5),チェックシート!AI46,IF(AND(相談シート!#REF!=1,相談シート!#REF!=2),チェックシート!AJ46,IF(AND(相談シート!#REF!=2,相談シート!#REF!=1,相談シート!I31&gt;=6),チェックシート!AH47,IF(AND(相談シート!#REF!=2,相談シート!#REF!=1,相談シート!I31&lt;=5),チェックシート!AI47,IF(AND(相談シート!#REF!=2,相談シート!#REF!=2),チェックシート!AJ47))))))</f>
        <v>#REF!</v>
      </c>
      <c r="AK41" s="353"/>
      <c r="AL41" s="353"/>
    </row>
    <row r="42" spans="1:38" ht="17.25" customHeight="1" x14ac:dyDescent="0.15">
      <c r="A42" s="170" t="s">
        <v>71</v>
      </c>
      <c r="B42" s="170"/>
      <c r="C42" s="170"/>
      <c r="D42" s="170"/>
      <c r="E42" s="170"/>
      <c r="F42" s="369" t="e">
        <f>SUM(AB42:AD44)/1000</f>
        <v>#REF!</v>
      </c>
      <c r="G42" s="369"/>
      <c r="H42" s="369"/>
      <c r="I42" s="369"/>
      <c r="J42" s="369"/>
      <c r="X42" s="170" t="s">
        <v>94</v>
      </c>
      <c r="Y42" s="170"/>
      <c r="Z42" s="170"/>
      <c r="AA42" s="170"/>
      <c r="AB42" s="354" t="e">
        <f>相談シート!#REF!*AJ41+相談シート!K35*チェックシート!AJ42+相談シート!#REF!*チェックシート!AJ43</f>
        <v>#REF!</v>
      </c>
      <c r="AC42" s="354"/>
      <c r="AD42" s="354"/>
      <c r="AG42" s="353" t="s">
        <v>98</v>
      </c>
      <c r="AH42" s="353"/>
      <c r="AI42" s="353"/>
      <c r="AJ42" s="353">
        <v>516000</v>
      </c>
      <c r="AK42" s="353"/>
      <c r="AL42" s="353"/>
    </row>
    <row r="43" spans="1:38" ht="17.25" customHeight="1" x14ac:dyDescent="0.15">
      <c r="A43" s="170" t="s">
        <v>72</v>
      </c>
      <c r="B43" s="170"/>
      <c r="C43" s="170"/>
      <c r="D43" s="170"/>
      <c r="E43" s="170"/>
      <c r="F43" s="401" t="e">
        <f>F41/F42</f>
        <v>#REF!</v>
      </c>
      <c r="G43" s="401"/>
      <c r="H43" s="401"/>
      <c r="I43" s="401"/>
      <c r="J43" s="401"/>
      <c r="X43" s="170" t="s">
        <v>95</v>
      </c>
      <c r="Y43" s="170"/>
      <c r="Z43" s="170"/>
      <c r="AA43" s="170"/>
      <c r="AB43" s="354" t="e">
        <f>相談シート!#REF!*チェックシート!AJ41</f>
        <v>#REF!</v>
      </c>
      <c r="AC43" s="354"/>
      <c r="AD43" s="354"/>
      <c r="AG43" s="353" t="s">
        <v>99</v>
      </c>
      <c r="AH43" s="353"/>
      <c r="AI43" s="353"/>
      <c r="AJ43" s="353">
        <v>9500000</v>
      </c>
      <c r="AK43" s="353"/>
      <c r="AL43" s="353"/>
    </row>
    <row r="44" spans="1:38" ht="13.5" x14ac:dyDescent="0.15">
      <c r="X44" s="170" t="s">
        <v>96</v>
      </c>
      <c r="Y44" s="170"/>
      <c r="Z44" s="170"/>
      <c r="AA44" s="170"/>
      <c r="AB44" s="354" t="e">
        <f>相談シート!#REF!*チェックシート!AJ41</f>
        <v>#REF!</v>
      </c>
      <c r="AC44" s="354"/>
      <c r="AD44" s="354"/>
    </row>
    <row r="45" spans="1:38" ht="17.25" customHeight="1" x14ac:dyDescent="0.15">
      <c r="A45" s="26" t="s">
        <v>103</v>
      </c>
      <c r="B45" s="27"/>
      <c r="C45" s="27"/>
      <c r="D45" s="27"/>
      <c r="E45" s="27"/>
      <c r="F45" s="402">
        <f>+相談シート!I53+相談シート!I54</f>
        <v>0</v>
      </c>
      <c r="G45" s="395"/>
      <c r="H45" s="395"/>
      <c r="I45" s="395"/>
      <c r="J45" s="396"/>
      <c r="AH45" t="s">
        <v>100</v>
      </c>
      <c r="AI45" t="s">
        <v>101</v>
      </c>
      <c r="AJ45" t="s">
        <v>102</v>
      </c>
    </row>
    <row r="46" spans="1:38" ht="17.25" customHeight="1" x14ac:dyDescent="0.15">
      <c r="A46" s="30" t="s">
        <v>104</v>
      </c>
      <c r="B46" s="31"/>
      <c r="C46" s="31"/>
      <c r="D46" s="31"/>
      <c r="E46" s="31"/>
      <c r="F46" s="394" t="e">
        <f>+相談シート!#REF!</f>
        <v>#REF!</v>
      </c>
      <c r="G46" s="395"/>
      <c r="H46" s="395"/>
      <c r="I46" s="395"/>
      <c r="J46" s="396"/>
      <c r="AG46">
        <v>1</v>
      </c>
      <c r="AH46">
        <v>191400</v>
      </c>
      <c r="AI46">
        <v>181300</v>
      </c>
      <c r="AJ46">
        <v>144500</v>
      </c>
    </row>
    <row r="47" spans="1:38" ht="17.25" customHeight="1" x14ac:dyDescent="0.15">
      <c r="A47" s="28" t="s">
        <v>105</v>
      </c>
      <c r="B47" s="29"/>
      <c r="C47" s="29"/>
      <c r="D47" s="29"/>
      <c r="E47" s="29"/>
      <c r="F47" s="397" t="e">
        <f>+F45*1000/F46</f>
        <v>#REF!</v>
      </c>
      <c r="G47" s="398"/>
      <c r="H47" s="398"/>
      <c r="I47" s="398"/>
      <c r="J47" s="399"/>
      <c r="AG47">
        <v>2</v>
      </c>
      <c r="AH47">
        <v>141500</v>
      </c>
      <c r="AI47">
        <v>134000</v>
      </c>
      <c r="AJ47">
        <v>127100</v>
      </c>
    </row>
  </sheetData>
  <customSheetViews>
    <customSheetView guid="{3B0C6FD2-4B02-4C1F-8EE2-BC1E44BD0F26}" scale="75" state="hidden">
      <selection activeCell="AB10" sqref="AB10"/>
      <pageMargins left="0.59055118110236227" right="0.59055118110236227" top="0.78740157480314965" bottom="0.78740157480314965" header="0.51181102362204722" footer="0.51181102362204722"/>
      <pageSetup paperSize="9" scale="73" orientation="portrait" horizontalDpi="300" r:id="rId1"/>
      <headerFooter alignWithMargins="0"/>
    </customSheetView>
  </customSheetViews>
  <mergeCells count="163">
    <mergeCell ref="F46:J46"/>
    <mergeCell ref="F47:J47"/>
    <mergeCell ref="K5:O5"/>
    <mergeCell ref="K6:O6"/>
    <mergeCell ref="K7:O7"/>
    <mergeCell ref="F8:J8"/>
    <mergeCell ref="F41:J41"/>
    <mergeCell ref="F43:J43"/>
    <mergeCell ref="K37:O37"/>
    <mergeCell ref="M16:Q16"/>
    <mergeCell ref="P6:T6"/>
    <mergeCell ref="F45:J45"/>
    <mergeCell ref="P37:T37"/>
    <mergeCell ref="F32:J32"/>
    <mergeCell ref="K32:O32"/>
    <mergeCell ref="P32:T32"/>
    <mergeCell ref="M17:Q17"/>
    <mergeCell ref="K23:O23"/>
    <mergeCell ref="P35:T35"/>
    <mergeCell ref="P34:T34"/>
    <mergeCell ref="P33:T33"/>
    <mergeCell ref="K8:O8"/>
    <mergeCell ref="K9:O9"/>
    <mergeCell ref="AB21:AD21"/>
    <mergeCell ref="AB19:AD19"/>
    <mergeCell ref="X19:AA19"/>
    <mergeCell ref="X21:AA21"/>
    <mergeCell ref="AF5:AG5"/>
    <mergeCell ref="AF7:AG7"/>
    <mergeCell ref="AF8:AG8"/>
    <mergeCell ref="AF9:AG9"/>
    <mergeCell ref="P7:T7"/>
    <mergeCell ref="AB8:AD8"/>
    <mergeCell ref="X7:AA7"/>
    <mergeCell ref="AB16:AD16"/>
    <mergeCell ref="P5:T5"/>
    <mergeCell ref="X9:AA9"/>
    <mergeCell ref="AB22:AD22"/>
    <mergeCell ref="X22:AA22"/>
    <mergeCell ref="X33:AA33"/>
    <mergeCell ref="X32:AA32"/>
    <mergeCell ref="AB30:AD30"/>
    <mergeCell ref="X31:AA31"/>
    <mergeCell ref="X30:AA30"/>
    <mergeCell ref="A3:E4"/>
    <mergeCell ref="F3:J4"/>
    <mergeCell ref="A6:E6"/>
    <mergeCell ref="A7:E7"/>
    <mergeCell ref="F5:J5"/>
    <mergeCell ref="F6:J6"/>
    <mergeCell ref="F9:J9"/>
    <mergeCell ref="A10:E10"/>
    <mergeCell ref="A8:E8"/>
    <mergeCell ref="A9:E9"/>
    <mergeCell ref="A5:E5"/>
    <mergeCell ref="F7:J7"/>
    <mergeCell ref="F10:J10"/>
    <mergeCell ref="K3:T3"/>
    <mergeCell ref="K4:O4"/>
    <mergeCell ref="P4:T4"/>
    <mergeCell ref="X16:AA16"/>
    <mergeCell ref="A24:E24"/>
    <mergeCell ref="A23:E23"/>
    <mergeCell ref="F23:J23"/>
    <mergeCell ref="A11:E11"/>
    <mergeCell ref="F11:J11"/>
    <mergeCell ref="X12:Y12"/>
    <mergeCell ref="Z12:AA12"/>
    <mergeCell ref="A18:E18"/>
    <mergeCell ref="A17:E17"/>
    <mergeCell ref="A16:E16"/>
    <mergeCell ref="F18:J18"/>
    <mergeCell ref="F17:J17"/>
    <mergeCell ref="F16:J16"/>
    <mergeCell ref="M18:Q18"/>
    <mergeCell ref="M19:Q19"/>
    <mergeCell ref="P24:T24"/>
    <mergeCell ref="K24:O24"/>
    <mergeCell ref="P23:T23"/>
    <mergeCell ref="A43:E43"/>
    <mergeCell ref="A42:E42"/>
    <mergeCell ref="F42:J42"/>
    <mergeCell ref="A41:E41"/>
    <mergeCell ref="A31:E31"/>
    <mergeCell ref="F31:J31"/>
    <mergeCell ref="F33:J33"/>
    <mergeCell ref="K31:O31"/>
    <mergeCell ref="A26:E26"/>
    <mergeCell ref="F26:J26"/>
    <mergeCell ref="K26:O26"/>
    <mergeCell ref="A28:E28"/>
    <mergeCell ref="F28:J28"/>
    <mergeCell ref="K28:O28"/>
    <mergeCell ref="A36:E36"/>
    <mergeCell ref="F36:J36"/>
    <mergeCell ref="K36:O36"/>
    <mergeCell ref="K35:O35"/>
    <mergeCell ref="A34:E34"/>
    <mergeCell ref="F34:J34"/>
    <mergeCell ref="K34:O34"/>
    <mergeCell ref="A33:E33"/>
    <mergeCell ref="K33:O33"/>
    <mergeCell ref="A25:E25"/>
    <mergeCell ref="F25:J25"/>
    <mergeCell ref="K25:O25"/>
    <mergeCell ref="P25:T25"/>
    <mergeCell ref="F24:J24"/>
    <mergeCell ref="P36:T36"/>
    <mergeCell ref="P31:T31"/>
    <mergeCell ref="A27:E27"/>
    <mergeCell ref="F27:J27"/>
    <mergeCell ref="K27:O27"/>
    <mergeCell ref="P27:T27"/>
    <mergeCell ref="A29:E29"/>
    <mergeCell ref="F29:J29"/>
    <mergeCell ref="K29:O29"/>
    <mergeCell ref="P29:T29"/>
    <mergeCell ref="P28:T28"/>
    <mergeCell ref="A32:E32"/>
    <mergeCell ref="A30:E30"/>
    <mergeCell ref="F30:J30"/>
    <mergeCell ref="K30:O30"/>
    <mergeCell ref="P30:T30"/>
    <mergeCell ref="P26:T26"/>
    <mergeCell ref="A35:E35"/>
    <mergeCell ref="F35:J35"/>
    <mergeCell ref="AB3:AD3"/>
    <mergeCell ref="X15:AA15"/>
    <mergeCell ref="AB15:AD15"/>
    <mergeCell ref="X11:Y11"/>
    <mergeCell ref="Z11:AA11"/>
    <mergeCell ref="AB5:AD5"/>
    <mergeCell ref="X5:AA5"/>
    <mergeCell ref="AB9:AD9"/>
    <mergeCell ref="AB7:AD7"/>
    <mergeCell ref="AB12:AD12"/>
    <mergeCell ref="AB11:AD11"/>
    <mergeCell ref="X3:AA3"/>
    <mergeCell ref="X8:AA8"/>
    <mergeCell ref="AB44:AD44"/>
    <mergeCell ref="X42:AA42"/>
    <mergeCell ref="X43:AA43"/>
    <mergeCell ref="X44:AA44"/>
    <mergeCell ref="AB23:AD23"/>
    <mergeCell ref="AB31:AD31"/>
    <mergeCell ref="AB26:AD26"/>
    <mergeCell ref="AB33:AD33"/>
    <mergeCell ref="AB32:AD32"/>
    <mergeCell ref="AB25:AD25"/>
    <mergeCell ref="Y26:AA26"/>
    <mergeCell ref="Y25:AA25"/>
    <mergeCell ref="AB29:AD29"/>
    <mergeCell ref="X25:X26"/>
    <mergeCell ref="X29:AA29"/>
    <mergeCell ref="AJ41:AL41"/>
    <mergeCell ref="AJ42:AL42"/>
    <mergeCell ref="AJ43:AL43"/>
    <mergeCell ref="AB42:AD42"/>
    <mergeCell ref="AB43:AD43"/>
    <mergeCell ref="AG41:AI41"/>
    <mergeCell ref="AG42:AI42"/>
    <mergeCell ref="AG43:AI43"/>
    <mergeCell ref="X23:AA23"/>
  </mergeCells>
  <phoneticPr fontId="3"/>
  <pageMargins left="0.59055118110236227" right="0.59055118110236227" top="0.78740157480314965" bottom="0.78740157480314965" header="0.51181102362204722" footer="0.51181102362204722"/>
  <pageSetup paperSize="9" scale="73" orientation="portrait" horizont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59"/>
  <sheetViews>
    <sheetView view="pageBreakPreview" topLeftCell="A19" zoomScale="85" zoomScaleNormal="75" zoomScaleSheetLayoutView="85" workbookViewId="0">
      <selection activeCell="AB10" sqref="AB10"/>
    </sheetView>
  </sheetViews>
  <sheetFormatPr defaultColWidth="3.25" defaultRowHeight="13.5" x14ac:dyDescent="0.15"/>
  <cols>
    <col min="1" max="1" width="9" style="8" customWidth="1"/>
    <col min="2" max="16384" width="3.25" style="8"/>
  </cols>
  <sheetData>
    <row r="1" spans="1:29" ht="19.5" customHeight="1" thickBot="1" x14ac:dyDescent="0.2">
      <c r="A1" s="50"/>
      <c r="B1" s="50"/>
      <c r="C1" s="50"/>
      <c r="D1" s="50"/>
      <c r="E1" s="50"/>
      <c r="F1" s="50"/>
      <c r="G1" s="50"/>
      <c r="H1" s="15"/>
      <c r="I1" s="15"/>
      <c r="J1" s="15"/>
    </row>
    <row r="2" spans="1:29" ht="21" customHeight="1" thickBot="1" x14ac:dyDescent="0.2">
      <c r="A2" s="50"/>
      <c r="B2" s="50"/>
      <c r="C2" s="50"/>
      <c r="D2" s="50"/>
      <c r="E2" s="50"/>
      <c r="F2" s="50"/>
      <c r="G2" s="50"/>
      <c r="H2" s="15"/>
      <c r="I2" s="15"/>
      <c r="J2" s="15"/>
      <c r="K2" s="7"/>
      <c r="L2" s="7"/>
      <c r="M2" s="7"/>
      <c r="N2" s="7"/>
      <c r="O2" s="7"/>
      <c r="P2" s="7"/>
      <c r="Q2" s="7"/>
      <c r="R2" s="7"/>
      <c r="S2" s="7"/>
      <c r="T2" s="461" t="s">
        <v>157</v>
      </c>
      <c r="U2" s="462"/>
      <c r="V2" s="462"/>
      <c r="W2" s="462"/>
      <c r="X2" s="462"/>
      <c r="Y2" s="462"/>
      <c r="Z2" s="462"/>
      <c r="AA2" s="463"/>
      <c r="AB2" s="463"/>
      <c r="AC2" s="464"/>
    </row>
    <row r="3" spans="1:29" ht="20.25" customHeight="1" x14ac:dyDescent="0.15">
      <c r="B3" s="460"/>
      <c r="C3" s="460"/>
      <c r="D3" s="460"/>
      <c r="E3" s="460"/>
      <c r="F3" s="460"/>
      <c r="G3" s="460"/>
      <c r="H3" s="460"/>
      <c r="I3" s="460"/>
      <c r="J3" s="460"/>
      <c r="K3" s="460"/>
      <c r="L3" s="460"/>
      <c r="M3" s="460"/>
      <c r="N3" s="460"/>
      <c r="W3" s="465">
        <f ca="1">TODAY()</f>
        <v>45552</v>
      </c>
      <c r="X3" s="465"/>
      <c r="Y3" s="465"/>
      <c r="Z3" s="465"/>
      <c r="AA3" s="465"/>
      <c r="AB3" s="465"/>
      <c r="AC3" s="465"/>
    </row>
    <row r="4" spans="1:29" ht="20.25" customHeight="1" thickBot="1" x14ac:dyDescent="0.2">
      <c r="B4" s="472"/>
      <c r="C4" s="472"/>
      <c r="D4" s="472"/>
      <c r="E4" s="472"/>
      <c r="F4" s="472"/>
      <c r="G4" s="472"/>
      <c r="H4" s="472"/>
      <c r="I4" s="472"/>
      <c r="J4" s="472"/>
      <c r="K4" s="472"/>
      <c r="L4" s="472"/>
      <c r="M4" s="472"/>
      <c r="N4" s="472"/>
      <c r="O4" s="1" t="s">
        <v>21</v>
      </c>
    </row>
    <row r="5" spans="1:29" ht="17.25" customHeight="1" x14ac:dyDescent="0.15">
      <c r="B5" s="10"/>
      <c r="C5" s="10"/>
      <c r="D5" s="10"/>
      <c r="E5" s="10"/>
      <c r="F5" s="10"/>
      <c r="G5" s="10"/>
      <c r="H5" s="10"/>
      <c r="I5" s="10"/>
      <c r="J5" s="10"/>
      <c r="K5" s="10"/>
      <c r="L5" s="10"/>
      <c r="M5" s="10"/>
      <c r="N5" s="10"/>
      <c r="O5" s="1"/>
    </row>
    <row r="6" spans="1:29" ht="17.25" hidden="1" customHeight="1" x14ac:dyDescent="0.15">
      <c r="B6" s="10"/>
      <c r="C6" s="10"/>
      <c r="D6" s="10"/>
      <c r="E6" s="10"/>
      <c r="F6" s="10"/>
      <c r="G6" s="10"/>
      <c r="H6" s="10"/>
      <c r="I6" s="10"/>
      <c r="J6" s="10"/>
      <c r="K6" s="10"/>
      <c r="L6" s="10"/>
      <c r="M6" s="10"/>
      <c r="N6" s="10"/>
      <c r="O6" s="1"/>
    </row>
    <row r="7" spans="1:29" ht="10.5" customHeight="1" x14ac:dyDescent="0.15"/>
    <row r="8" spans="1:29" ht="29.25" x14ac:dyDescent="0.15">
      <c r="A8" s="471" t="s">
        <v>22</v>
      </c>
      <c r="B8" s="471"/>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row>
    <row r="9" spans="1:29" ht="17.25" hidden="1"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12"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29" ht="17.25" customHeight="1" x14ac:dyDescent="0.15">
      <c r="C11" s="480" t="s">
        <v>146</v>
      </c>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row>
    <row r="12" spans="1:29" ht="17.25" customHeight="1" x14ac:dyDescent="0.15">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row>
    <row r="13" spans="1:29" ht="17.25" customHeight="1" x14ac:dyDescent="0.15">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row>
    <row r="14" spans="1:29" ht="17.25" customHeight="1" x14ac:dyDescent="0.15">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row>
    <row r="15" spans="1:29" ht="17.25" customHeight="1" x14ac:dyDescent="0.15">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row>
    <row r="16" spans="1:29" ht="36" customHeight="1" x14ac:dyDescent="0.15">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row>
    <row r="17" spans="3:26" ht="17.25" customHeight="1" thickBot="1" x14ac:dyDescent="0.2">
      <c r="J17" s="8" t="s">
        <v>126</v>
      </c>
    </row>
    <row r="18" spans="3:26" ht="17.25" customHeight="1" thickBot="1" x14ac:dyDescent="0.2">
      <c r="C18" s="9" t="s">
        <v>32</v>
      </c>
      <c r="J18" s="473" t="e">
        <f>相談シート!#REF!</f>
        <v>#REF!</v>
      </c>
      <c r="K18" s="340"/>
      <c r="L18" s="340"/>
      <c r="M18" s="340"/>
      <c r="N18" s="340"/>
      <c r="O18" s="340"/>
      <c r="P18" s="340"/>
      <c r="Q18" s="340"/>
      <c r="R18" s="340"/>
      <c r="S18" s="340"/>
      <c r="T18" s="340"/>
      <c r="U18" s="340"/>
      <c r="V18" s="340"/>
      <c r="W18" s="340"/>
      <c r="X18" s="340"/>
      <c r="Y18" s="340"/>
      <c r="Z18" s="341"/>
    </row>
    <row r="19" spans="3:26" ht="17.25" customHeight="1" thickBot="1" x14ac:dyDescent="0.2"/>
    <row r="20" spans="3:26" ht="17.25" customHeight="1" x14ac:dyDescent="0.15">
      <c r="D20" s="481" t="s">
        <v>23</v>
      </c>
      <c r="E20" s="482"/>
      <c r="F20" s="482"/>
      <c r="G20" s="482"/>
      <c r="H20" s="482"/>
      <c r="I20" s="482"/>
      <c r="J20" s="482"/>
      <c r="K20" s="482"/>
      <c r="L20" s="482" t="s">
        <v>30</v>
      </c>
      <c r="M20" s="482"/>
      <c r="N20" s="482"/>
      <c r="O20" s="482"/>
      <c r="P20" s="482"/>
      <c r="Q20" s="482"/>
      <c r="R20" s="482"/>
      <c r="S20" s="482"/>
      <c r="T20" s="482"/>
      <c r="U20" s="482"/>
      <c r="V20" s="482"/>
      <c r="W20" s="482"/>
      <c r="X20" s="482" t="s">
        <v>31</v>
      </c>
      <c r="Y20" s="482"/>
      <c r="Z20" s="495"/>
    </row>
    <row r="21" spans="3:26" ht="17.25" customHeight="1" x14ac:dyDescent="0.15">
      <c r="D21" s="483"/>
      <c r="E21" s="470"/>
      <c r="F21" s="470"/>
      <c r="G21" s="470"/>
      <c r="H21" s="470"/>
      <c r="I21" s="470"/>
      <c r="J21" s="470"/>
      <c r="K21" s="470"/>
      <c r="L21" s="470" t="s">
        <v>90</v>
      </c>
      <c r="M21" s="470"/>
      <c r="N21" s="470"/>
      <c r="O21" s="470"/>
      <c r="P21" s="470" t="s">
        <v>25</v>
      </c>
      <c r="Q21" s="470"/>
      <c r="R21" s="470"/>
      <c r="S21" s="470"/>
      <c r="T21" s="470" t="s">
        <v>5</v>
      </c>
      <c r="U21" s="470"/>
      <c r="V21" s="470"/>
      <c r="W21" s="470"/>
      <c r="X21" s="470"/>
      <c r="Y21" s="470"/>
      <c r="Z21" s="496"/>
    </row>
    <row r="22" spans="3:26" ht="17.25" customHeight="1" x14ac:dyDescent="0.15">
      <c r="D22" s="466" t="s">
        <v>142</v>
      </c>
      <c r="E22" s="467"/>
      <c r="F22" s="467"/>
      <c r="G22" s="467"/>
      <c r="H22" s="467"/>
      <c r="I22" s="467"/>
      <c r="J22" s="467"/>
      <c r="K22" s="467"/>
      <c r="L22" s="406" t="e">
        <f>ROUND(チェックシート!F5*チェックシート!$Z$11,-2)</f>
        <v>#REF!</v>
      </c>
      <c r="M22" s="406"/>
      <c r="N22" s="406"/>
      <c r="O22" s="406"/>
      <c r="P22" s="410" t="e">
        <f>ROUND(チェックシート!F5*チェックシート!$Z$12,-2)</f>
        <v>#REF!</v>
      </c>
      <c r="Q22" s="411"/>
      <c r="R22" s="411"/>
      <c r="S22" s="412"/>
      <c r="T22" s="406" t="e">
        <f>SUM(L22:S22)</f>
        <v>#REF!</v>
      </c>
      <c r="U22" s="406"/>
      <c r="V22" s="406"/>
      <c r="W22" s="406"/>
      <c r="X22" s="468">
        <f>チェックシート!$AB$3</f>
        <v>0</v>
      </c>
      <c r="Y22" s="468"/>
      <c r="Z22" s="469"/>
    </row>
    <row r="23" spans="3:26" ht="17.25" customHeight="1" x14ac:dyDescent="0.15">
      <c r="D23" s="466" t="s">
        <v>143</v>
      </c>
      <c r="E23" s="467"/>
      <c r="F23" s="467"/>
      <c r="G23" s="467"/>
      <c r="H23" s="467"/>
      <c r="I23" s="467"/>
      <c r="J23" s="467"/>
      <c r="K23" s="467"/>
      <c r="L23" s="410" t="e">
        <f>ROUND(チェックシート!F6*チェックシート!$Z$11,-2)</f>
        <v>#REF!</v>
      </c>
      <c r="M23" s="411"/>
      <c r="N23" s="411"/>
      <c r="O23" s="412"/>
      <c r="P23" s="410" t="e">
        <f>ROUND(チェックシート!F6*チェックシート!$Z$12,-2)</f>
        <v>#REF!</v>
      </c>
      <c r="Q23" s="411"/>
      <c r="R23" s="411"/>
      <c r="S23" s="412"/>
      <c r="T23" s="410" t="e">
        <f>SUM(L23:S23)</f>
        <v>#REF!</v>
      </c>
      <c r="U23" s="411"/>
      <c r="V23" s="411"/>
      <c r="W23" s="412"/>
      <c r="X23" s="474">
        <f>チェックシート!$AB$3</f>
        <v>0</v>
      </c>
      <c r="Y23" s="475"/>
      <c r="Z23" s="476"/>
    </row>
    <row r="24" spans="3:26" ht="17.25" customHeight="1" thickBot="1" x14ac:dyDescent="0.2">
      <c r="D24" s="493" t="s">
        <v>24</v>
      </c>
      <c r="E24" s="494"/>
      <c r="F24" s="494"/>
      <c r="G24" s="494"/>
      <c r="H24" s="494"/>
      <c r="I24" s="494"/>
      <c r="J24" s="494"/>
      <c r="K24" s="494"/>
      <c r="L24" s="407" t="e">
        <f>ROUND(チェックシート!F7*チェックシート!$Z$11,-2)</f>
        <v>#REF!</v>
      </c>
      <c r="M24" s="408"/>
      <c r="N24" s="408"/>
      <c r="O24" s="409"/>
      <c r="P24" s="407" t="e">
        <f>ROUND(チェックシート!F7*チェックシート!$Z$12,-2)</f>
        <v>#REF!</v>
      </c>
      <c r="Q24" s="408"/>
      <c r="R24" s="408"/>
      <c r="S24" s="409"/>
      <c r="T24" s="407" t="e">
        <f>SUM(L24:S24)</f>
        <v>#REF!</v>
      </c>
      <c r="U24" s="408"/>
      <c r="V24" s="408"/>
      <c r="W24" s="409"/>
      <c r="X24" s="420">
        <f>チェックシート!$AB$3</f>
        <v>0</v>
      </c>
      <c r="Y24" s="421"/>
      <c r="Z24" s="422"/>
    </row>
    <row r="25" spans="3:26" ht="17.25" customHeight="1" x14ac:dyDescent="0.15">
      <c r="D25" s="423" t="s">
        <v>29</v>
      </c>
      <c r="E25" s="423"/>
      <c r="F25" s="423"/>
      <c r="G25" s="423"/>
      <c r="H25" s="423"/>
      <c r="I25" s="423"/>
      <c r="J25" s="423"/>
      <c r="K25" s="423"/>
      <c r="L25" s="424"/>
      <c r="M25" s="425"/>
      <c r="N25" s="425"/>
      <c r="O25" s="425"/>
      <c r="P25" s="426"/>
      <c r="Q25" s="426"/>
      <c r="R25" s="426"/>
      <c r="S25" s="427"/>
      <c r="T25" s="414" t="e">
        <f>IF(相談シート!#REF!="",チェックシート!F8,#REF!)</f>
        <v>#REF!</v>
      </c>
      <c r="U25" s="415"/>
      <c r="V25" s="415"/>
      <c r="W25" s="416"/>
      <c r="X25" s="423" t="e">
        <f>IF(相談シート!#REF!="",チェックシート!AB16,#REF!)</f>
        <v>#REF!</v>
      </c>
      <c r="Y25" s="423"/>
      <c r="Z25" s="423"/>
    </row>
    <row r="26" spans="3:26" ht="17.25" customHeight="1" x14ac:dyDescent="0.15">
      <c r="D26" s="423" t="s">
        <v>26</v>
      </c>
      <c r="E26" s="423"/>
      <c r="F26" s="423"/>
      <c r="G26" s="423"/>
      <c r="H26" s="423"/>
      <c r="I26" s="423"/>
      <c r="J26" s="423"/>
      <c r="K26" s="423"/>
      <c r="L26" s="424"/>
      <c r="M26" s="425"/>
      <c r="N26" s="425"/>
      <c r="O26" s="425"/>
      <c r="P26" s="425"/>
      <c r="Q26" s="425"/>
      <c r="R26" s="425"/>
      <c r="S26" s="430"/>
      <c r="T26" s="414" t="e">
        <f>IF(相談シート!#REF!="",チェックシート!F9,#REF!)</f>
        <v>#REF!</v>
      </c>
      <c r="U26" s="415"/>
      <c r="V26" s="415"/>
      <c r="W26" s="416"/>
      <c r="X26" s="435"/>
      <c r="Y26" s="435"/>
      <c r="Z26" s="435"/>
    </row>
    <row r="27" spans="3:26" ht="17.25" customHeight="1" thickBot="1" x14ac:dyDescent="0.2">
      <c r="D27" s="429" t="s">
        <v>27</v>
      </c>
      <c r="E27" s="429"/>
      <c r="F27" s="429"/>
      <c r="G27" s="429"/>
      <c r="H27" s="429"/>
      <c r="I27" s="429"/>
      <c r="J27" s="429"/>
      <c r="K27" s="429"/>
      <c r="L27" s="431"/>
      <c r="M27" s="432"/>
      <c r="N27" s="432"/>
      <c r="O27" s="432"/>
      <c r="P27" s="432"/>
      <c r="Q27" s="432"/>
      <c r="R27" s="432"/>
      <c r="S27" s="433"/>
      <c r="T27" s="436" t="e">
        <f>IF(相談シート!#REF!="",チェックシート!F10,#REF!)</f>
        <v>#REF!</v>
      </c>
      <c r="U27" s="437"/>
      <c r="V27" s="437"/>
      <c r="W27" s="438"/>
      <c r="X27" s="413"/>
      <c r="Y27" s="413"/>
      <c r="Z27" s="413"/>
    </row>
    <row r="28" spans="3:26" ht="17.25" customHeight="1" thickBot="1" x14ac:dyDescent="0.2">
      <c r="D28" s="458" t="s">
        <v>28</v>
      </c>
      <c r="E28" s="459"/>
      <c r="F28" s="459"/>
      <c r="G28" s="459"/>
      <c r="H28" s="459"/>
      <c r="I28" s="459"/>
      <c r="J28" s="459"/>
      <c r="K28" s="459"/>
      <c r="L28" s="417"/>
      <c r="M28" s="418"/>
      <c r="N28" s="418"/>
      <c r="O28" s="418"/>
      <c r="P28" s="418"/>
      <c r="Q28" s="418"/>
      <c r="R28" s="418"/>
      <c r="S28" s="419"/>
      <c r="T28" s="457">
        <f>チェックシート!F11</f>
        <v>0</v>
      </c>
      <c r="U28" s="457"/>
      <c r="V28" s="457"/>
      <c r="W28" s="457"/>
      <c r="X28" s="455"/>
      <c r="Y28" s="455"/>
      <c r="Z28" s="456"/>
    </row>
    <row r="29" spans="3:26" x14ac:dyDescent="0.15">
      <c r="D29" s="434" t="s">
        <v>128</v>
      </c>
      <c r="E29" s="434"/>
      <c r="F29" s="434"/>
      <c r="G29" s="434"/>
      <c r="H29" s="434"/>
      <c r="I29" s="434"/>
      <c r="J29" s="434"/>
      <c r="K29" s="434"/>
      <c r="L29" s="434"/>
      <c r="M29" s="434"/>
      <c r="N29" s="434"/>
      <c r="O29" s="434"/>
      <c r="P29" s="434"/>
      <c r="Q29" s="434"/>
      <c r="R29" s="434"/>
      <c r="S29" s="434"/>
      <c r="T29" s="434"/>
      <c r="U29" s="434"/>
      <c r="V29" s="434"/>
      <c r="W29" s="434"/>
      <c r="X29" s="434"/>
      <c r="Y29" s="434"/>
      <c r="Z29" s="434"/>
    </row>
    <row r="30" spans="3:26" ht="11.25" customHeight="1" x14ac:dyDescent="0.15">
      <c r="D30" s="12"/>
      <c r="E30" s="12"/>
      <c r="F30" s="12"/>
      <c r="G30" s="12"/>
      <c r="H30" s="12"/>
      <c r="I30" s="12"/>
      <c r="J30" s="12"/>
      <c r="K30" s="12"/>
      <c r="L30" s="12"/>
      <c r="M30" s="12"/>
      <c r="N30" s="12"/>
      <c r="O30" s="12"/>
      <c r="P30" s="12"/>
      <c r="Q30" s="12"/>
      <c r="R30" s="12"/>
      <c r="S30" s="12"/>
      <c r="T30" s="12"/>
      <c r="U30" s="12"/>
      <c r="V30" s="12"/>
      <c r="W30" s="12"/>
      <c r="X30" s="12"/>
      <c r="Y30" s="12"/>
      <c r="Z30" s="12"/>
    </row>
    <row r="31" spans="3:26" ht="17.25" customHeight="1" x14ac:dyDescent="0.15">
      <c r="C31" s="9" t="s">
        <v>33</v>
      </c>
    </row>
    <row r="32" spans="3:26" ht="17.25" customHeight="1" thickBot="1" x14ac:dyDescent="0.2"/>
    <row r="33" spans="3:31" ht="17.25" customHeight="1" x14ac:dyDescent="0.15">
      <c r="C33" s="484" t="s">
        <v>158</v>
      </c>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6"/>
    </row>
    <row r="34" spans="3:31" ht="17.25" customHeight="1" x14ac:dyDescent="0.15">
      <c r="C34" s="487"/>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9"/>
    </row>
    <row r="35" spans="3:31" ht="17.25" customHeight="1" x14ac:dyDescent="0.15">
      <c r="C35" s="487"/>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9"/>
    </row>
    <row r="36" spans="3:31" ht="17.25" customHeight="1" x14ac:dyDescent="0.15">
      <c r="C36" s="487"/>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9"/>
    </row>
    <row r="37" spans="3:31" ht="17.25" customHeight="1" x14ac:dyDescent="0.15">
      <c r="C37" s="487"/>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9"/>
    </row>
    <row r="38" spans="3:31" ht="17.25" customHeight="1" x14ac:dyDescent="0.15">
      <c r="C38" s="487"/>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9"/>
    </row>
    <row r="39" spans="3:31" ht="17.25" customHeight="1" x14ac:dyDescent="0.15">
      <c r="C39" s="487"/>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9"/>
    </row>
    <row r="40" spans="3:31" ht="17.25" customHeight="1" x14ac:dyDescent="0.15">
      <c r="C40" s="487"/>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9"/>
    </row>
    <row r="41" spans="3:31" ht="17.25" customHeight="1" thickBot="1" x14ac:dyDescent="0.2">
      <c r="C41" s="490"/>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2"/>
    </row>
    <row r="42" spans="3:31" ht="23.25" customHeight="1" x14ac:dyDescent="0.15"/>
    <row r="43" spans="3:31" ht="17.25" customHeight="1" x14ac:dyDescent="0.15">
      <c r="C43" s="501" t="s">
        <v>150</v>
      </c>
      <c r="D43" s="504" t="s">
        <v>132</v>
      </c>
      <c r="E43" s="477" t="s">
        <v>133</v>
      </c>
      <c r="F43" s="439"/>
      <c r="G43" s="439"/>
      <c r="H43" s="439"/>
      <c r="I43" s="439"/>
      <c r="J43" s="439"/>
      <c r="K43" s="439"/>
      <c r="L43" s="497" t="s">
        <v>134</v>
      </c>
      <c r="M43" s="446" t="s">
        <v>106</v>
      </c>
      <c r="N43" s="439"/>
      <c r="O43" s="439"/>
      <c r="P43" s="439"/>
      <c r="Q43" s="498" t="s">
        <v>123</v>
      </c>
      <c r="R43" s="446" t="s">
        <v>106</v>
      </c>
      <c r="S43" s="498" t="s">
        <v>124</v>
      </c>
      <c r="T43" s="446" t="s">
        <v>106</v>
      </c>
      <c r="U43" s="449" t="s">
        <v>125</v>
      </c>
      <c r="V43" s="450"/>
      <c r="W43" s="450"/>
      <c r="X43" s="450"/>
      <c r="Y43" s="450"/>
      <c r="Z43" s="450"/>
      <c r="AA43" s="450"/>
      <c r="AB43" s="450"/>
      <c r="AC43" s="450"/>
      <c r="AD43" s="450"/>
    </row>
    <row r="44" spans="3:31" ht="17.25" customHeight="1" x14ac:dyDescent="0.15">
      <c r="C44" s="502"/>
      <c r="D44" s="505"/>
      <c r="E44" s="478"/>
      <c r="F44" s="439"/>
      <c r="G44" s="439"/>
      <c r="H44" s="439"/>
      <c r="I44" s="439"/>
      <c r="J44" s="439"/>
      <c r="K44" s="439"/>
      <c r="L44" s="439"/>
      <c r="M44" s="447"/>
      <c r="N44" s="439"/>
      <c r="O44" s="439"/>
      <c r="P44" s="439"/>
      <c r="Q44" s="499"/>
      <c r="R44" s="447"/>
      <c r="S44" s="499"/>
      <c r="T44" s="447"/>
      <c r="U44" s="451" t="s">
        <v>154</v>
      </c>
      <c r="V44" s="452"/>
      <c r="W44" s="452"/>
      <c r="X44" s="452"/>
      <c r="Y44" s="452"/>
      <c r="Z44" s="452"/>
      <c r="AA44" s="452"/>
      <c r="AB44" s="452"/>
      <c r="AC44" s="452"/>
      <c r="AD44" s="452"/>
      <c r="AE44" s="353"/>
    </row>
    <row r="45" spans="3:31" ht="25.5" customHeight="1" x14ac:dyDescent="0.15">
      <c r="C45" s="503"/>
      <c r="D45" s="506"/>
      <c r="E45" s="478"/>
      <c r="F45" s="439"/>
      <c r="G45" s="439"/>
      <c r="H45" s="439"/>
      <c r="I45" s="439"/>
      <c r="J45" s="439"/>
      <c r="K45" s="439"/>
      <c r="L45" s="439"/>
      <c r="M45" s="448"/>
      <c r="N45" s="439"/>
      <c r="O45" s="439"/>
      <c r="P45" s="439"/>
      <c r="Q45" s="500"/>
      <c r="R45" s="448"/>
      <c r="S45" s="500"/>
      <c r="T45" s="448"/>
      <c r="U45" s="453" t="s">
        <v>159</v>
      </c>
      <c r="V45" s="454"/>
      <c r="W45" s="454"/>
      <c r="X45" s="454"/>
      <c r="Y45" s="454"/>
      <c r="Z45" s="454"/>
      <c r="AA45" s="353"/>
      <c r="AB45" s="353"/>
      <c r="AC45" s="353"/>
    </row>
    <row r="46" spans="3:31" ht="21" customHeight="1" x14ac:dyDescent="0.15">
      <c r="C46" s="507" t="s">
        <v>149</v>
      </c>
      <c r="D46" s="508"/>
      <c r="E46" s="509"/>
      <c r="F46" s="513" t="s">
        <v>153</v>
      </c>
      <c r="G46" s="514"/>
      <c r="H46" s="514"/>
      <c r="I46" s="514"/>
      <c r="J46" s="514"/>
      <c r="K46" s="515"/>
      <c r="L46" s="440" t="s">
        <v>152</v>
      </c>
      <c r="M46" s="441"/>
      <c r="N46" s="441"/>
      <c r="O46" s="441"/>
      <c r="P46" s="441"/>
      <c r="Q46" s="441"/>
      <c r="R46" s="441"/>
      <c r="S46" s="441"/>
      <c r="T46" s="442"/>
      <c r="U46" s="13" t="s">
        <v>155</v>
      </c>
      <c r="V46" s="13"/>
      <c r="W46" s="13"/>
      <c r="X46" s="13"/>
      <c r="Y46" s="13"/>
      <c r="Z46" s="13"/>
      <c r="AA46" s="7"/>
      <c r="AB46" s="7"/>
      <c r="AC46" s="7"/>
    </row>
    <row r="47" spans="3:31" ht="17.25" customHeight="1" x14ac:dyDescent="0.15">
      <c r="C47" s="510"/>
      <c r="D47" s="511"/>
      <c r="E47" s="512"/>
      <c r="F47" s="513" t="s">
        <v>147</v>
      </c>
      <c r="G47" s="514"/>
      <c r="H47" s="515"/>
      <c r="I47" s="513" t="s">
        <v>148</v>
      </c>
      <c r="J47" s="514"/>
      <c r="K47" s="515"/>
      <c r="L47" s="443"/>
      <c r="M47" s="444"/>
      <c r="N47" s="444"/>
      <c r="O47" s="444"/>
      <c r="P47" s="444"/>
      <c r="Q47" s="444"/>
      <c r="R47" s="444"/>
      <c r="S47" s="444"/>
      <c r="T47" s="445"/>
      <c r="U47" s="49" t="s">
        <v>156</v>
      </c>
      <c r="V47" s="13"/>
      <c r="W47" s="13"/>
      <c r="X47" s="13"/>
      <c r="Y47" s="13"/>
      <c r="Z47" s="13"/>
      <c r="AA47" s="7"/>
      <c r="AB47" s="7"/>
      <c r="AC47" s="7"/>
    </row>
    <row r="48" spans="3:31" ht="22.5" customHeight="1" x14ac:dyDescent="0.15">
      <c r="J48" s="428" t="s">
        <v>151</v>
      </c>
      <c r="K48" s="428"/>
      <c r="L48" s="428"/>
      <c r="M48" s="428"/>
      <c r="N48" s="428"/>
      <c r="O48" s="428"/>
      <c r="P48" s="428"/>
      <c r="Q48" s="428"/>
      <c r="R48" s="428"/>
      <c r="S48" s="428"/>
      <c r="T48" s="428"/>
      <c r="U48" s="428"/>
      <c r="V48" s="428"/>
      <c r="W48" s="428"/>
      <c r="X48" s="428"/>
    </row>
    <row r="49" spans="3:10" ht="17.25" customHeight="1" x14ac:dyDescent="0.15">
      <c r="C49" s="477" t="s">
        <v>107</v>
      </c>
      <c r="D49" s="479"/>
      <c r="E49" s="479"/>
      <c r="F49" s="479"/>
      <c r="G49" s="479"/>
      <c r="H49" s="479"/>
      <c r="I49" s="479"/>
      <c r="J49" s="446" t="s">
        <v>106</v>
      </c>
    </row>
    <row r="50" spans="3:10" ht="17.25" customHeight="1" x14ac:dyDescent="0.15">
      <c r="C50" s="478"/>
      <c r="D50" s="479"/>
      <c r="E50" s="479"/>
      <c r="F50" s="479"/>
      <c r="G50" s="479"/>
      <c r="H50" s="479"/>
      <c r="I50" s="479"/>
      <c r="J50" s="447"/>
    </row>
    <row r="51" spans="3:10" ht="17.25" customHeight="1" x14ac:dyDescent="0.15">
      <c r="C51" s="478"/>
      <c r="D51" s="479"/>
      <c r="E51" s="479"/>
      <c r="F51" s="479"/>
      <c r="G51" s="479"/>
      <c r="H51" s="479"/>
      <c r="I51" s="479"/>
      <c r="J51" s="448"/>
    </row>
    <row r="52" spans="3:10" ht="17.25" customHeight="1" x14ac:dyDescent="0.15"/>
    <row r="53" spans="3:10" ht="17.25" customHeight="1" x14ac:dyDescent="0.15"/>
    <row r="54" spans="3:10" ht="17.25" customHeight="1" x14ac:dyDescent="0.15"/>
    <row r="55" spans="3:10" ht="17.25" customHeight="1" x14ac:dyDescent="0.15"/>
    <row r="56" spans="3:10" ht="17.25" customHeight="1" x14ac:dyDescent="0.15"/>
    <row r="57" spans="3:10" ht="17.25" customHeight="1" x14ac:dyDescent="0.15"/>
    <row r="58" spans="3:10" ht="17.25" customHeight="1" x14ac:dyDescent="0.15"/>
    <row r="59" spans="3:10" ht="17.25" customHeight="1" x14ac:dyDescent="0.15"/>
  </sheetData>
  <customSheetViews>
    <customSheetView guid="{3B0C6FD2-4B02-4C1F-8EE2-BC1E44BD0F26}" scale="85" showPageBreaks="1" fitToPage="1" printArea="1" hiddenRows="1" state="hidden" view="pageBreakPreview" topLeftCell="A19">
      <selection activeCell="AB10" sqref="AB10"/>
      <pageMargins left="0.39370078740157483" right="0.39370078740157483" top="0.22" bottom="0.21" header="0.2" footer="0.21"/>
      <pageSetup paperSize="9" scale="90" orientation="portrait" horizontalDpi="300" r:id="rId1"/>
      <headerFooter alignWithMargins="0"/>
    </customSheetView>
  </customSheetViews>
  <mergeCells count="71">
    <mergeCell ref="C43:C45"/>
    <mergeCell ref="D43:D45"/>
    <mergeCell ref="C46:E47"/>
    <mergeCell ref="F46:K46"/>
    <mergeCell ref="F47:H47"/>
    <mergeCell ref="I47:K47"/>
    <mergeCell ref="E43:E45"/>
    <mergeCell ref="F43:H45"/>
    <mergeCell ref="C49:C51"/>
    <mergeCell ref="D49:F51"/>
    <mergeCell ref="G49:I51"/>
    <mergeCell ref="J49:J51"/>
    <mergeCell ref="C11:AB16"/>
    <mergeCell ref="D20:K21"/>
    <mergeCell ref="L20:W20"/>
    <mergeCell ref="C33:AA41"/>
    <mergeCell ref="D24:K24"/>
    <mergeCell ref="X20:Z21"/>
    <mergeCell ref="L43:L45"/>
    <mergeCell ref="M43:M45"/>
    <mergeCell ref="N43:P45"/>
    <mergeCell ref="S43:S45"/>
    <mergeCell ref="Q43:Q45"/>
    <mergeCell ref="R43:R45"/>
    <mergeCell ref="B3:N3"/>
    <mergeCell ref="T2:AC2"/>
    <mergeCell ref="W3:AC3"/>
    <mergeCell ref="L23:O23"/>
    <mergeCell ref="D23:K23"/>
    <mergeCell ref="X22:Z22"/>
    <mergeCell ref="T22:W22"/>
    <mergeCell ref="D22:K22"/>
    <mergeCell ref="T21:W21"/>
    <mergeCell ref="A8:AC8"/>
    <mergeCell ref="B4:N4"/>
    <mergeCell ref="J18:Z18"/>
    <mergeCell ref="X23:Z23"/>
    <mergeCell ref="P21:S21"/>
    <mergeCell ref="L21:O21"/>
    <mergeCell ref="P22:S22"/>
    <mergeCell ref="J48:X48"/>
    <mergeCell ref="D27:K27"/>
    <mergeCell ref="L26:S26"/>
    <mergeCell ref="L27:S27"/>
    <mergeCell ref="D29:Z29"/>
    <mergeCell ref="X26:Z26"/>
    <mergeCell ref="T27:W27"/>
    <mergeCell ref="I43:K45"/>
    <mergeCell ref="L46:T47"/>
    <mergeCell ref="T43:T45"/>
    <mergeCell ref="U43:AD43"/>
    <mergeCell ref="U44:AE44"/>
    <mergeCell ref="U45:AC45"/>
    <mergeCell ref="X28:Z28"/>
    <mergeCell ref="T28:W28"/>
    <mergeCell ref="D28:K28"/>
    <mergeCell ref="D26:K26"/>
    <mergeCell ref="X25:Z25"/>
    <mergeCell ref="L25:S25"/>
    <mergeCell ref="D25:K25"/>
    <mergeCell ref="T25:W25"/>
    <mergeCell ref="X27:Z27"/>
    <mergeCell ref="T26:W26"/>
    <mergeCell ref="L28:S28"/>
    <mergeCell ref="P24:S24"/>
    <mergeCell ref="X24:Z24"/>
    <mergeCell ref="L22:O22"/>
    <mergeCell ref="T24:W24"/>
    <mergeCell ref="L24:O24"/>
    <mergeCell ref="P23:S23"/>
    <mergeCell ref="T23:W23"/>
  </mergeCells>
  <phoneticPr fontId="3"/>
  <pageMargins left="0.39370078740157483" right="0.39370078740157483" top="0.22" bottom="0.21" header="0.2" footer="0.21"/>
  <pageSetup paperSize="9" scale="89" orientation="portrait" horizontalDpi="30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zoomScale="75" zoomScaleNormal="75" workbookViewId="0">
      <selection activeCell="AB10" sqref="AB10"/>
    </sheetView>
  </sheetViews>
  <sheetFormatPr defaultColWidth="3.25" defaultRowHeight="13.5" x14ac:dyDescent="0.15"/>
  <cols>
    <col min="1" max="2" width="3.25" style="7" customWidth="1"/>
    <col min="3" max="3" width="1.25" style="7" customWidth="1"/>
    <col min="4" max="10" width="3.25" style="7" customWidth="1"/>
    <col min="11" max="11" width="13.625" style="7" customWidth="1"/>
    <col min="12" max="16384" width="3.25" style="7"/>
  </cols>
  <sheetData>
    <row r="1" spans="1:29" ht="19.5" customHeight="1" thickBot="1" x14ac:dyDescent="0.2">
      <c r="A1" s="50"/>
      <c r="B1" s="50"/>
      <c r="C1" s="50"/>
      <c r="D1" s="50"/>
      <c r="E1" s="50"/>
      <c r="F1" s="50"/>
      <c r="G1" s="50"/>
      <c r="H1" s="15"/>
      <c r="I1" s="15"/>
      <c r="J1" s="15"/>
    </row>
    <row r="2" spans="1:29" ht="21" customHeight="1" thickBot="1" x14ac:dyDescent="0.2">
      <c r="A2" s="50"/>
      <c r="B2" s="50"/>
      <c r="C2" s="50"/>
      <c r="D2" s="50"/>
      <c r="E2" s="50"/>
      <c r="F2" s="50"/>
      <c r="G2" s="50"/>
      <c r="H2" s="15"/>
      <c r="I2" s="15"/>
      <c r="J2" s="15"/>
      <c r="T2" s="530" t="str">
        <f>回答書!T2</f>
        <v>事前相談番号　</v>
      </c>
      <c r="U2" s="531"/>
      <c r="V2" s="531"/>
      <c r="W2" s="531"/>
      <c r="X2" s="531"/>
      <c r="Y2" s="531"/>
      <c r="Z2" s="531"/>
      <c r="AA2" s="340"/>
      <c r="AB2" s="340"/>
      <c r="AC2" s="341"/>
    </row>
    <row r="3" spans="1:29" ht="20.25" customHeight="1" x14ac:dyDescent="0.15">
      <c r="B3" s="460"/>
      <c r="C3" s="460"/>
      <c r="D3" s="460"/>
      <c r="E3" s="460"/>
      <c r="F3" s="460"/>
      <c r="G3" s="460"/>
      <c r="H3" s="460"/>
      <c r="I3" s="460"/>
      <c r="J3" s="460"/>
      <c r="K3" s="460"/>
      <c r="L3" s="460"/>
      <c r="M3" s="460"/>
      <c r="N3" s="460"/>
      <c r="W3" s="465">
        <f ca="1">TODAY()</f>
        <v>45552</v>
      </c>
      <c r="X3" s="465"/>
      <c r="Y3" s="465"/>
      <c r="Z3" s="465"/>
      <c r="AA3" s="465"/>
      <c r="AB3" s="465"/>
      <c r="AC3" s="465"/>
    </row>
    <row r="4" spans="1:29" ht="20.25" customHeight="1" thickBot="1" x14ac:dyDescent="0.2">
      <c r="B4" s="529" t="str">
        <f>IF(回答書!B4="","",回答書!B4)</f>
        <v/>
      </c>
      <c r="C4" s="529"/>
      <c r="D4" s="529"/>
      <c r="E4" s="529"/>
      <c r="F4" s="529"/>
      <c r="G4" s="529"/>
      <c r="H4" s="529"/>
      <c r="I4" s="529"/>
      <c r="J4" s="529"/>
      <c r="K4" s="529"/>
      <c r="L4" s="529"/>
      <c r="M4" s="529"/>
      <c r="N4" s="529"/>
      <c r="O4" s="1" t="s">
        <v>21</v>
      </c>
    </row>
    <row r="5" spans="1:29" ht="17.25" customHeight="1" x14ac:dyDescent="0.15">
      <c r="B5" s="10"/>
      <c r="C5" s="10"/>
      <c r="D5" s="10"/>
      <c r="E5" s="10"/>
      <c r="F5" s="10"/>
      <c r="G5" s="10"/>
      <c r="H5" s="10"/>
      <c r="I5" s="10"/>
      <c r="J5" s="10"/>
      <c r="K5" s="10"/>
      <c r="L5" s="10"/>
      <c r="M5" s="10"/>
      <c r="N5" s="10"/>
      <c r="O5" s="1"/>
    </row>
    <row r="6" spans="1:29" ht="17.25" hidden="1" customHeight="1" x14ac:dyDescent="0.15">
      <c r="B6" s="10"/>
      <c r="C6" s="10"/>
      <c r="D6" s="10"/>
      <c r="E6" s="10"/>
      <c r="F6" s="10"/>
      <c r="G6" s="10"/>
      <c r="H6" s="10"/>
      <c r="I6" s="10"/>
      <c r="J6" s="10"/>
      <c r="K6" s="10"/>
      <c r="L6" s="10"/>
      <c r="M6" s="10"/>
      <c r="N6" s="10"/>
      <c r="O6" s="1"/>
    </row>
    <row r="7" spans="1:29" ht="10.5" customHeight="1" x14ac:dyDescent="0.15"/>
    <row r="8" spans="1:29" ht="29.25" x14ac:dyDescent="0.15">
      <c r="A8" s="471" t="str">
        <f>回答書!A8</f>
        <v>ご相談結果回答書</v>
      </c>
      <c r="B8" s="471"/>
      <c r="C8" s="471"/>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row>
    <row r="9" spans="1:29" ht="17.25" hidden="1"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12"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29" ht="17.25" customHeight="1" x14ac:dyDescent="0.15">
      <c r="C11" s="480" t="s">
        <v>146</v>
      </c>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row>
    <row r="12" spans="1:29" ht="17.25" customHeight="1" x14ac:dyDescent="0.15">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row>
    <row r="13" spans="1:29" ht="17.25" customHeight="1" x14ac:dyDescent="0.15">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row>
    <row r="14" spans="1:29" ht="17.25" customHeight="1" x14ac:dyDescent="0.15">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row>
    <row r="15" spans="1:29" ht="17.25" customHeight="1" x14ac:dyDescent="0.15">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row>
    <row r="16" spans="1:29" ht="36" customHeight="1" x14ac:dyDescent="0.15">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row>
    <row r="17" spans="3:26" ht="17.25" customHeight="1" thickBot="1" x14ac:dyDescent="0.2">
      <c r="I17" s="8" t="s">
        <v>126</v>
      </c>
    </row>
    <row r="18" spans="3:26" ht="17.25" customHeight="1" thickBot="1" x14ac:dyDescent="0.2">
      <c r="C18" s="9" t="s">
        <v>32</v>
      </c>
      <c r="I18" s="473" t="e">
        <f>回答書!J18</f>
        <v>#REF!</v>
      </c>
      <c r="J18" s="340"/>
      <c r="K18" s="340"/>
      <c r="L18" s="340"/>
      <c r="M18" s="340"/>
      <c r="N18" s="340"/>
      <c r="O18" s="340"/>
      <c r="P18" s="340"/>
      <c r="Q18" s="340"/>
      <c r="R18" s="340"/>
      <c r="S18" s="340"/>
      <c r="T18" s="340"/>
      <c r="U18" s="340"/>
      <c r="V18" s="340"/>
      <c r="W18" s="340"/>
      <c r="X18" s="340"/>
      <c r="Y18" s="341"/>
    </row>
    <row r="19" spans="3:26" ht="17.25" customHeight="1" thickBot="1" x14ac:dyDescent="0.2"/>
    <row r="20" spans="3:26" ht="17.25" customHeight="1" x14ac:dyDescent="0.15">
      <c r="D20" s="481" t="s">
        <v>23</v>
      </c>
      <c r="E20" s="482"/>
      <c r="F20" s="482"/>
      <c r="G20" s="482"/>
      <c r="H20" s="482"/>
      <c r="I20" s="482"/>
      <c r="J20" s="482"/>
      <c r="K20" s="482"/>
      <c r="L20" s="482" t="s">
        <v>30</v>
      </c>
      <c r="M20" s="482"/>
      <c r="N20" s="482"/>
      <c r="O20" s="482"/>
      <c r="P20" s="482"/>
      <c r="Q20" s="482"/>
      <c r="R20" s="482"/>
      <c r="S20" s="482"/>
      <c r="T20" s="482"/>
      <c r="U20" s="482"/>
      <c r="V20" s="482"/>
      <c r="W20" s="482"/>
      <c r="X20" s="482" t="s">
        <v>31</v>
      </c>
      <c r="Y20" s="482"/>
      <c r="Z20" s="495"/>
    </row>
    <row r="21" spans="3:26" ht="17.25" customHeight="1" x14ac:dyDescent="0.15">
      <c r="D21" s="483"/>
      <c r="E21" s="470"/>
      <c r="F21" s="470"/>
      <c r="G21" s="470"/>
      <c r="H21" s="470"/>
      <c r="I21" s="470"/>
      <c r="J21" s="470"/>
      <c r="K21" s="470"/>
      <c r="L21" s="470" t="s">
        <v>90</v>
      </c>
      <c r="M21" s="470"/>
      <c r="N21" s="470"/>
      <c r="O21" s="470"/>
      <c r="P21" s="470" t="s">
        <v>25</v>
      </c>
      <c r="Q21" s="470"/>
      <c r="R21" s="470"/>
      <c r="S21" s="470"/>
      <c r="T21" s="470" t="s">
        <v>5</v>
      </c>
      <c r="U21" s="470"/>
      <c r="V21" s="470"/>
      <c r="W21" s="470"/>
      <c r="X21" s="470"/>
      <c r="Y21" s="470"/>
      <c r="Z21" s="496"/>
    </row>
    <row r="22" spans="3:26" ht="17.25" customHeight="1" x14ac:dyDescent="0.15">
      <c r="D22" s="466" t="str">
        <f>回答書!D22</f>
        <v>省エネ賃貸融資</v>
      </c>
      <c r="E22" s="467"/>
      <c r="F22" s="467"/>
      <c r="G22" s="467"/>
      <c r="H22" s="467"/>
      <c r="I22" s="467"/>
      <c r="J22" s="467"/>
      <c r="K22" s="467"/>
      <c r="L22" s="410" t="e">
        <f>回答書!L22</f>
        <v>#REF!</v>
      </c>
      <c r="M22" s="411"/>
      <c r="N22" s="411"/>
      <c r="O22" s="412"/>
      <c r="P22" s="410" t="e">
        <f>回答書!P22</f>
        <v>#REF!</v>
      </c>
      <c r="Q22" s="411"/>
      <c r="R22" s="411"/>
      <c r="S22" s="412"/>
      <c r="T22" s="406" t="e">
        <f>回答書!T22</f>
        <v>#REF!</v>
      </c>
      <c r="U22" s="406"/>
      <c r="V22" s="406"/>
      <c r="W22" s="406"/>
      <c r="X22" s="468">
        <f>回答書!X22</f>
        <v>0</v>
      </c>
      <c r="Y22" s="468"/>
      <c r="Z22" s="469"/>
    </row>
    <row r="23" spans="3:26" ht="17.25" customHeight="1" x14ac:dyDescent="0.15">
      <c r="D23" s="466" t="str">
        <f>回答書!D23</f>
        <v>サービス付き高齢者賃貸融資</v>
      </c>
      <c r="E23" s="467"/>
      <c r="F23" s="467"/>
      <c r="G23" s="467"/>
      <c r="H23" s="467"/>
      <c r="I23" s="467"/>
      <c r="J23" s="467"/>
      <c r="K23" s="467"/>
      <c r="L23" s="410" t="e">
        <f>回答書!L23</f>
        <v>#REF!</v>
      </c>
      <c r="M23" s="411"/>
      <c r="N23" s="411"/>
      <c r="O23" s="412"/>
      <c r="P23" s="410" t="e">
        <f>回答書!P23</f>
        <v>#REF!</v>
      </c>
      <c r="Q23" s="411"/>
      <c r="R23" s="411"/>
      <c r="S23" s="412"/>
      <c r="T23" s="410" t="e">
        <f>回答書!T23</f>
        <v>#REF!</v>
      </c>
      <c r="U23" s="411"/>
      <c r="V23" s="411"/>
      <c r="W23" s="412"/>
      <c r="X23" s="474">
        <f>回答書!X23</f>
        <v>0</v>
      </c>
      <c r="Y23" s="475"/>
      <c r="Z23" s="476"/>
    </row>
    <row r="24" spans="3:26" ht="17.25" customHeight="1" thickBot="1" x14ac:dyDescent="0.2">
      <c r="D24" s="493" t="s">
        <v>24</v>
      </c>
      <c r="E24" s="494"/>
      <c r="F24" s="494"/>
      <c r="G24" s="494"/>
      <c r="H24" s="494"/>
      <c r="I24" s="494"/>
      <c r="J24" s="494"/>
      <c r="K24" s="494"/>
      <c r="L24" s="407" t="e">
        <f>回答書!L24</f>
        <v>#REF!</v>
      </c>
      <c r="M24" s="408"/>
      <c r="N24" s="408"/>
      <c r="O24" s="409"/>
      <c r="P24" s="407" t="e">
        <f>回答書!P24</f>
        <v>#REF!</v>
      </c>
      <c r="Q24" s="408"/>
      <c r="R24" s="408"/>
      <c r="S24" s="409"/>
      <c r="T24" s="407" t="e">
        <f>回答書!T24</f>
        <v>#REF!</v>
      </c>
      <c r="U24" s="408"/>
      <c r="V24" s="408"/>
      <c r="W24" s="409"/>
      <c r="X24" s="420">
        <f>回答書!X24</f>
        <v>0</v>
      </c>
      <c r="Y24" s="421"/>
      <c r="Z24" s="422"/>
    </row>
    <row r="25" spans="3:26" ht="17.25" customHeight="1" x14ac:dyDescent="0.15">
      <c r="D25" s="423" t="str">
        <f>回答書!D25</f>
        <v>その他借入※</v>
      </c>
      <c r="E25" s="423"/>
      <c r="F25" s="423"/>
      <c r="G25" s="423"/>
      <c r="H25" s="423"/>
      <c r="I25" s="423"/>
      <c r="J25" s="423"/>
      <c r="K25" s="423"/>
      <c r="L25" s="424"/>
      <c r="M25" s="425"/>
      <c r="N25" s="425"/>
      <c r="O25" s="425"/>
      <c r="P25" s="426"/>
      <c r="Q25" s="426"/>
      <c r="R25" s="426"/>
      <c r="S25" s="427"/>
      <c r="T25" s="414" t="e">
        <f>回答書!T25</f>
        <v>#REF!</v>
      </c>
      <c r="U25" s="415"/>
      <c r="V25" s="415"/>
      <c r="W25" s="416"/>
      <c r="X25" s="423" t="e">
        <f>回答書!X25</f>
        <v>#REF!</v>
      </c>
      <c r="Y25" s="423"/>
      <c r="Z25" s="423"/>
    </row>
    <row r="26" spans="3:26" ht="17.25" customHeight="1" x14ac:dyDescent="0.15">
      <c r="D26" s="423" t="s">
        <v>26</v>
      </c>
      <c r="E26" s="423"/>
      <c r="F26" s="423"/>
      <c r="G26" s="423"/>
      <c r="H26" s="423"/>
      <c r="I26" s="423"/>
      <c r="J26" s="423"/>
      <c r="K26" s="423"/>
      <c r="L26" s="424"/>
      <c r="M26" s="425"/>
      <c r="N26" s="425"/>
      <c r="O26" s="425"/>
      <c r="P26" s="425"/>
      <c r="Q26" s="425"/>
      <c r="R26" s="425"/>
      <c r="S26" s="430"/>
      <c r="T26" s="414" t="e">
        <f>回答書!T26</f>
        <v>#REF!</v>
      </c>
      <c r="U26" s="415"/>
      <c r="V26" s="415"/>
      <c r="W26" s="416"/>
      <c r="X26" s="435"/>
      <c r="Y26" s="435"/>
      <c r="Z26" s="435"/>
    </row>
    <row r="27" spans="3:26" ht="17.25" customHeight="1" thickBot="1" x14ac:dyDescent="0.2">
      <c r="D27" s="429" t="s">
        <v>27</v>
      </c>
      <c r="E27" s="429"/>
      <c r="F27" s="429"/>
      <c r="G27" s="429"/>
      <c r="H27" s="429"/>
      <c r="I27" s="429"/>
      <c r="J27" s="429"/>
      <c r="K27" s="429"/>
      <c r="L27" s="431"/>
      <c r="M27" s="432"/>
      <c r="N27" s="432"/>
      <c r="O27" s="432"/>
      <c r="P27" s="432"/>
      <c r="Q27" s="432"/>
      <c r="R27" s="432"/>
      <c r="S27" s="433"/>
      <c r="T27" s="436" t="e">
        <f>回答書!T27</f>
        <v>#REF!</v>
      </c>
      <c r="U27" s="437"/>
      <c r="V27" s="437"/>
      <c r="W27" s="438"/>
      <c r="X27" s="413"/>
      <c r="Y27" s="413"/>
      <c r="Z27" s="413"/>
    </row>
    <row r="28" spans="3:26" ht="17.25" customHeight="1" thickBot="1" x14ac:dyDescent="0.2">
      <c r="D28" s="458" t="s">
        <v>28</v>
      </c>
      <c r="E28" s="459"/>
      <c r="F28" s="459"/>
      <c r="G28" s="459"/>
      <c r="H28" s="459"/>
      <c r="I28" s="459"/>
      <c r="J28" s="459"/>
      <c r="K28" s="459"/>
      <c r="L28" s="417"/>
      <c r="M28" s="418"/>
      <c r="N28" s="418"/>
      <c r="O28" s="418"/>
      <c r="P28" s="418"/>
      <c r="Q28" s="418"/>
      <c r="R28" s="418"/>
      <c r="S28" s="419"/>
      <c r="T28" s="457">
        <f>回答書!T28</f>
        <v>0</v>
      </c>
      <c r="U28" s="457"/>
      <c r="V28" s="457"/>
      <c r="W28" s="457"/>
      <c r="X28" s="455"/>
      <c r="Y28" s="455"/>
      <c r="Z28" s="456"/>
    </row>
    <row r="29" spans="3:26" x14ac:dyDescent="0.15">
      <c r="D29" s="434" t="str">
        <f>回答書!D29</f>
        <v>※民間金融機関からの借入として査定しています。お客様が自らご用立てていただくものです。</v>
      </c>
      <c r="E29" s="434"/>
      <c r="F29" s="434"/>
      <c r="G29" s="434"/>
      <c r="H29" s="434"/>
      <c r="I29" s="434"/>
      <c r="J29" s="434"/>
      <c r="K29" s="434"/>
      <c r="L29" s="434"/>
      <c r="M29" s="434"/>
      <c r="N29" s="434"/>
      <c r="O29" s="434"/>
      <c r="P29" s="434"/>
      <c r="Q29" s="434"/>
      <c r="R29" s="434"/>
      <c r="S29" s="434"/>
      <c r="T29" s="434"/>
      <c r="U29" s="434"/>
      <c r="V29" s="434"/>
      <c r="W29" s="434"/>
      <c r="X29" s="434"/>
      <c r="Y29" s="434"/>
      <c r="Z29" s="434"/>
    </row>
    <row r="30" spans="3:26" ht="11.25" customHeight="1" x14ac:dyDescent="0.15">
      <c r="D30" s="12"/>
      <c r="E30" s="12"/>
      <c r="F30" s="12"/>
      <c r="G30" s="12"/>
      <c r="H30" s="12"/>
      <c r="I30" s="12"/>
      <c r="J30" s="12"/>
      <c r="K30" s="12"/>
      <c r="L30" s="12"/>
      <c r="M30" s="12"/>
      <c r="N30" s="12"/>
      <c r="O30" s="12"/>
      <c r="P30" s="12"/>
      <c r="Q30" s="12"/>
      <c r="R30" s="12"/>
      <c r="S30" s="12"/>
      <c r="T30" s="12"/>
      <c r="U30" s="12"/>
      <c r="V30" s="12"/>
      <c r="W30" s="12"/>
      <c r="X30" s="12"/>
      <c r="Y30" s="12"/>
      <c r="Z30" s="12"/>
    </row>
    <row r="31" spans="3:26" ht="17.25" customHeight="1" x14ac:dyDescent="0.15">
      <c r="C31" s="9" t="s">
        <v>33</v>
      </c>
    </row>
    <row r="32" spans="3:26" ht="17.25" customHeight="1" thickBot="1" x14ac:dyDescent="0.2"/>
    <row r="33" spans="3:27" ht="17.25" customHeight="1" x14ac:dyDescent="0.15">
      <c r="C33" s="517" t="str">
        <f>回答書!C33</f>
        <v xml:space="preserve">・当初15年固定型金利、元利均等返済、返済期間35年、繰上返済制限制度のご利用ありにて
　融資額を算定しております。 
・お申込みの時期により適用となる金利が異なります。今後の金利情勢により、ご融資可能な金
　額が変動する場合がありますのでご留意ください。                                                                                                                                            　　　　　　　　　　　　　　　　　　　　　　　　　　　　　　　　　　　　　　　　　　　　　　　　　　　　　　　　　　　　　　　　　　　　　　　　　　　　　　　　　　　　　　　　　　　　　　　　　　　　　　　　　　　　　　　　　　　　　　　　　　　　　　　　　　　　　　　　　　                                                                                   　　　　　　　　　　　　　　　　　　　　　　　　　　　　　　　　　　　　　　　　　　　　　　　　　　　　　　　　　　　　　　　　　　　　　　　　　　　　　　　　　　　　　　　　　　　　　　　　　　　　　　　　　　　　　　　　　　　　
・建設敷地及び周辺の土地評価額等により上記査定金額が減額となる場合があります。
・保証会社との協議等の結果上記試算結果が変更となったり、また、ご融資ができない場合も
　ありますのでご了承ください。なお、最終的なご融資内容につきましては、現地調査・お申込
　者の審査などを行った後に決定させていただきます。どうぞよろしくお願いします。　　　
</v>
      </c>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9"/>
    </row>
    <row r="34" spans="3:27" ht="17.25" customHeight="1" x14ac:dyDescent="0.15">
      <c r="C34" s="520"/>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2"/>
    </row>
    <row r="35" spans="3:27" ht="17.25" customHeight="1" x14ac:dyDescent="0.15">
      <c r="C35" s="520"/>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2"/>
    </row>
    <row r="36" spans="3:27" ht="17.25" customHeight="1" x14ac:dyDescent="0.15">
      <c r="C36" s="520"/>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2"/>
    </row>
    <row r="37" spans="3:27" ht="17.25" customHeight="1" x14ac:dyDescent="0.15">
      <c r="C37" s="520"/>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2"/>
    </row>
    <row r="38" spans="3:27" ht="17.25" customHeight="1" x14ac:dyDescent="0.15">
      <c r="C38" s="520"/>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2"/>
    </row>
    <row r="39" spans="3:27" ht="17.25" customHeight="1" x14ac:dyDescent="0.15">
      <c r="C39" s="520"/>
      <c r="D39" s="521"/>
      <c r="E39" s="521"/>
      <c r="F39" s="521"/>
      <c r="G39" s="521"/>
      <c r="H39" s="521"/>
      <c r="I39" s="521"/>
      <c r="J39" s="521"/>
      <c r="K39" s="521"/>
      <c r="L39" s="521"/>
      <c r="M39" s="521"/>
      <c r="N39" s="521"/>
      <c r="O39" s="521"/>
      <c r="P39" s="521"/>
      <c r="Q39" s="521"/>
      <c r="R39" s="521"/>
      <c r="S39" s="521"/>
      <c r="T39" s="521"/>
      <c r="U39" s="521"/>
      <c r="V39" s="521"/>
      <c r="W39" s="521"/>
      <c r="X39" s="521"/>
      <c r="Y39" s="521"/>
      <c r="Z39" s="521"/>
      <c r="AA39" s="522"/>
    </row>
    <row r="40" spans="3:27" ht="17.25" customHeight="1" x14ac:dyDescent="0.15">
      <c r="C40" s="520"/>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2"/>
    </row>
    <row r="41" spans="3:27" ht="17.25" customHeight="1" thickBot="1" x14ac:dyDescent="0.2">
      <c r="C41" s="523"/>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5"/>
    </row>
    <row r="42" spans="3:27" ht="23.25" customHeight="1" x14ac:dyDescent="0.15"/>
    <row r="43" spans="3:27" ht="17.25" customHeight="1" x14ac:dyDescent="0.15">
      <c r="C43" s="54"/>
      <c r="D43" s="54"/>
      <c r="E43" s="54"/>
      <c r="F43" s="54"/>
      <c r="G43" s="54"/>
      <c r="H43" s="54"/>
      <c r="I43" s="54"/>
      <c r="J43" s="54"/>
      <c r="K43" s="54"/>
      <c r="L43" s="54"/>
      <c r="M43" s="54"/>
      <c r="N43" s="54"/>
      <c r="O43" s="54"/>
      <c r="P43" s="54"/>
      <c r="Q43" s="526" t="s">
        <v>125</v>
      </c>
      <c r="R43" s="353"/>
      <c r="S43" s="353"/>
      <c r="T43" s="353"/>
      <c r="U43" s="353"/>
      <c r="V43" s="353"/>
      <c r="W43" s="353"/>
      <c r="X43" s="353"/>
      <c r="Y43" s="353"/>
      <c r="Z43" s="353"/>
    </row>
    <row r="44" spans="3:27" ht="17.25" customHeight="1" x14ac:dyDescent="0.15">
      <c r="C44" s="54"/>
      <c r="D44" s="54"/>
      <c r="E44" s="54"/>
      <c r="F44" s="54"/>
      <c r="G44" s="54"/>
      <c r="H44" s="54"/>
      <c r="I44" s="54"/>
      <c r="J44" s="54"/>
      <c r="K44" s="54"/>
      <c r="L44" s="54"/>
      <c r="M44" s="54"/>
      <c r="N44" s="54"/>
      <c r="O44" s="54"/>
      <c r="P44" s="54"/>
      <c r="Q44" s="527" t="s">
        <v>154</v>
      </c>
      <c r="R44" s="528"/>
      <c r="S44" s="528"/>
      <c r="T44" s="528"/>
      <c r="U44" s="528"/>
      <c r="V44" s="528"/>
      <c r="W44" s="528"/>
      <c r="X44" s="528"/>
      <c r="Y44" s="528"/>
      <c r="Z44" s="528"/>
    </row>
    <row r="45" spans="3:27" ht="17.25" customHeight="1" x14ac:dyDescent="0.15">
      <c r="C45" s="54"/>
      <c r="D45" s="54"/>
      <c r="E45" s="54"/>
      <c r="F45" s="54"/>
      <c r="G45" s="54"/>
      <c r="H45" s="54"/>
      <c r="I45" s="54"/>
      <c r="J45" s="54"/>
      <c r="K45" s="54"/>
      <c r="L45" s="54"/>
      <c r="M45" s="54"/>
      <c r="N45" s="54"/>
      <c r="O45" s="54"/>
      <c r="P45" s="54"/>
      <c r="Q45" s="454" t="s">
        <v>159</v>
      </c>
      <c r="R45" s="353"/>
      <c r="S45" s="353"/>
      <c r="T45" s="353"/>
      <c r="U45" s="353"/>
      <c r="V45" s="353"/>
      <c r="W45" s="353"/>
      <c r="X45" s="353"/>
      <c r="Y45" s="353"/>
      <c r="Z45" s="353"/>
    </row>
    <row r="46" spans="3:27" ht="17.25" customHeight="1" x14ac:dyDescent="0.15">
      <c r="C46" s="54"/>
      <c r="D46" s="54"/>
      <c r="E46" s="54"/>
      <c r="F46" s="54"/>
      <c r="G46" s="54"/>
      <c r="H46" s="54"/>
      <c r="I46" s="54"/>
      <c r="J46" s="54"/>
      <c r="K46" s="54"/>
      <c r="L46" s="54"/>
      <c r="M46" s="54"/>
      <c r="N46" s="54"/>
      <c r="O46" s="54"/>
      <c r="P46" s="54"/>
      <c r="Q46" s="526" t="s">
        <v>155</v>
      </c>
      <c r="R46" s="353"/>
      <c r="S46" s="353"/>
      <c r="T46" s="353"/>
      <c r="U46" s="353"/>
      <c r="V46" s="353"/>
      <c r="W46" s="353"/>
      <c r="X46" s="353"/>
      <c r="Y46" s="353"/>
      <c r="Z46" s="353"/>
    </row>
    <row r="47" spans="3:27" ht="35.25" customHeight="1" x14ac:dyDescent="0.15">
      <c r="C47" s="53"/>
      <c r="D47" s="51"/>
      <c r="E47" s="51"/>
      <c r="F47" s="51"/>
      <c r="G47" s="51"/>
      <c r="H47" s="51"/>
      <c r="I47" s="51"/>
      <c r="J47" s="51"/>
      <c r="K47" s="51"/>
      <c r="L47" s="51"/>
      <c r="M47" s="51"/>
      <c r="N47" s="51"/>
      <c r="O47" s="51"/>
      <c r="P47" s="51"/>
      <c r="Q47" s="516" t="s">
        <v>156</v>
      </c>
      <c r="R47" s="353"/>
      <c r="S47" s="353"/>
      <c r="T47" s="353"/>
      <c r="U47" s="353"/>
      <c r="V47" s="353"/>
      <c r="W47" s="353"/>
      <c r="X47" s="353"/>
      <c r="Y47" s="353"/>
      <c r="Z47" s="353"/>
    </row>
    <row r="48" spans="3: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customSheetViews>
    <customSheetView guid="{3B0C6FD2-4B02-4C1F-8EE2-BC1E44BD0F26}" scale="75" hiddenRows="1" state="hidden">
      <selection activeCell="AB10" sqref="AB10"/>
      <pageMargins left="0.39370078740157483" right="0.39370078740157483" top="0.22" bottom="0.21" header="0.2" footer="0.21"/>
      <pageSetup paperSize="9" scale="94" orientation="portrait" horizontalDpi="300" r:id="rId1"/>
      <headerFooter alignWithMargins="0"/>
    </customSheetView>
  </customSheetViews>
  <mergeCells count="51">
    <mergeCell ref="T26:W26"/>
    <mergeCell ref="X28:Z28"/>
    <mergeCell ref="X26:Z26"/>
    <mergeCell ref="T2:AC2"/>
    <mergeCell ref="W3:AC3"/>
    <mergeCell ref="L23:O23"/>
    <mergeCell ref="L24:O24"/>
    <mergeCell ref="P23:S23"/>
    <mergeCell ref="A8:AC8"/>
    <mergeCell ref="D23:K23"/>
    <mergeCell ref="B4:N4"/>
    <mergeCell ref="B3:N3"/>
    <mergeCell ref="X20:Z21"/>
    <mergeCell ref="T21:W21"/>
    <mergeCell ref="P21:S21"/>
    <mergeCell ref="L21:O21"/>
    <mergeCell ref="I18:Y18"/>
    <mergeCell ref="C11:AB16"/>
    <mergeCell ref="L20:W20"/>
    <mergeCell ref="Q45:Z45"/>
    <mergeCell ref="Q46:Z46"/>
    <mergeCell ref="L25:S25"/>
    <mergeCell ref="D25:K25"/>
    <mergeCell ref="T25:W25"/>
    <mergeCell ref="D27:K27"/>
    <mergeCell ref="L26:S26"/>
    <mergeCell ref="L27:S27"/>
    <mergeCell ref="D26:K26"/>
    <mergeCell ref="Q44:Z44"/>
    <mergeCell ref="T28:W28"/>
    <mergeCell ref="D29:Z29"/>
    <mergeCell ref="D28:K28"/>
    <mergeCell ref="Q43:Z43"/>
    <mergeCell ref="T27:W27"/>
    <mergeCell ref="X27:Z27"/>
    <mergeCell ref="Q47:Z47"/>
    <mergeCell ref="D20:K21"/>
    <mergeCell ref="T24:W24"/>
    <mergeCell ref="D22:K22"/>
    <mergeCell ref="P22:S22"/>
    <mergeCell ref="L22:O22"/>
    <mergeCell ref="X22:Z22"/>
    <mergeCell ref="T22:W22"/>
    <mergeCell ref="D24:K24"/>
    <mergeCell ref="T23:W23"/>
    <mergeCell ref="X23:Z23"/>
    <mergeCell ref="P24:S24"/>
    <mergeCell ref="X24:Z24"/>
    <mergeCell ref="X25:Z25"/>
    <mergeCell ref="L28:S28"/>
    <mergeCell ref="C33:AA41"/>
  </mergeCells>
  <phoneticPr fontId="3"/>
  <pageMargins left="0.39370078740157483" right="0.39370078740157483" top="0.22" bottom="0.21" header="0.2" footer="0.21"/>
  <pageSetup paperSize="9" scale="94" orientation="portrait" horizont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3"/>
  <sheetViews>
    <sheetView workbookViewId="0">
      <selection activeCell="AB10" sqref="AB10"/>
    </sheetView>
  </sheetViews>
  <sheetFormatPr defaultColWidth="9" defaultRowHeight="12" x14ac:dyDescent="0.15"/>
  <cols>
    <col min="1" max="1" width="9" style="32" customWidth="1"/>
    <col min="2" max="2" width="20.625" style="32" customWidth="1"/>
    <col min="3" max="6" width="13.125" style="32" customWidth="1"/>
    <col min="7" max="16384" width="9" style="32"/>
  </cols>
  <sheetData>
    <row r="3" spans="2:6" ht="13.5" customHeight="1" x14ac:dyDescent="0.15">
      <c r="B3" s="532"/>
      <c r="C3" s="533" t="s">
        <v>38</v>
      </c>
      <c r="D3" s="534"/>
      <c r="E3" s="534"/>
      <c r="F3" s="535"/>
    </row>
    <row r="4" spans="2:6" ht="13.5" customHeight="1" x14ac:dyDescent="0.15">
      <c r="B4" s="532"/>
      <c r="C4" s="33" t="s">
        <v>108</v>
      </c>
      <c r="D4" s="534" t="s">
        <v>109</v>
      </c>
      <c r="E4" s="534"/>
      <c r="F4" s="535"/>
    </row>
    <row r="5" spans="2:6" x14ac:dyDescent="0.15">
      <c r="B5" s="532"/>
      <c r="C5" s="34" t="s">
        <v>110</v>
      </c>
      <c r="D5" s="35" t="s">
        <v>111</v>
      </c>
      <c r="E5" s="35" t="s">
        <v>112</v>
      </c>
      <c r="F5" s="35" t="s">
        <v>113</v>
      </c>
    </row>
    <row r="6" spans="2:6" x14ac:dyDescent="0.15">
      <c r="B6" s="36" t="s">
        <v>114</v>
      </c>
      <c r="C6" s="37">
        <v>3.5999999999999997E-2</v>
      </c>
      <c r="D6" s="38">
        <v>0.03</v>
      </c>
      <c r="E6" s="38">
        <v>3.1E-2</v>
      </c>
      <c r="F6" s="38">
        <v>3.5999999999999997E-2</v>
      </c>
    </row>
    <row r="7" spans="2:6" x14ac:dyDescent="0.15">
      <c r="B7" s="39" t="s">
        <v>115</v>
      </c>
      <c r="C7" s="40">
        <v>3.6999999999999998E-2</v>
      </c>
      <c r="D7" s="41">
        <v>3.2000000000000001E-2</v>
      </c>
      <c r="E7" s="41">
        <v>3.2000000000000001E-2</v>
      </c>
      <c r="F7" s="41">
        <v>3.6999999999999998E-2</v>
      </c>
    </row>
    <row r="8" spans="2:6" x14ac:dyDescent="0.15">
      <c r="B8" s="39" t="s">
        <v>116</v>
      </c>
      <c r="C8" s="40">
        <v>3.7999999999999999E-2</v>
      </c>
      <c r="D8" s="41">
        <v>3.3000000000000002E-2</v>
      </c>
      <c r="E8" s="41">
        <v>3.3000000000000002E-2</v>
      </c>
      <c r="F8" s="41">
        <v>3.6999999999999998E-2</v>
      </c>
    </row>
    <row r="9" spans="2:6" x14ac:dyDescent="0.15">
      <c r="B9" s="39" t="s">
        <v>117</v>
      </c>
      <c r="C9" s="40">
        <v>3.6999999999999998E-2</v>
      </c>
      <c r="D9" s="41">
        <v>3.1E-2</v>
      </c>
      <c r="E9" s="41">
        <v>3.1E-2</v>
      </c>
      <c r="F9" s="41">
        <v>3.5999999999999997E-2</v>
      </c>
    </row>
    <row r="10" spans="2:6" x14ac:dyDescent="0.15">
      <c r="B10" s="39" t="s">
        <v>121</v>
      </c>
      <c r="C10" s="42">
        <v>3.5999999999999997E-2</v>
      </c>
      <c r="D10" s="41">
        <v>0.03</v>
      </c>
      <c r="E10" s="41">
        <v>0.03</v>
      </c>
      <c r="F10" s="41">
        <v>3.5000000000000003E-2</v>
      </c>
    </row>
    <row r="11" spans="2:6" x14ac:dyDescent="0.15">
      <c r="B11" s="39"/>
      <c r="C11" s="43"/>
      <c r="D11" s="41"/>
      <c r="E11" s="41"/>
      <c r="F11" s="41"/>
    </row>
    <row r="12" spans="2:6" x14ac:dyDescent="0.15">
      <c r="B12" s="39"/>
      <c r="C12" s="40"/>
      <c r="D12" s="41"/>
      <c r="E12" s="41"/>
      <c r="F12" s="41"/>
    </row>
    <row r="13" spans="2:6" x14ac:dyDescent="0.15">
      <c r="B13" s="39"/>
      <c r="C13" s="40"/>
      <c r="D13" s="41"/>
      <c r="E13" s="41"/>
      <c r="F13" s="41"/>
    </row>
    <row r="14" spans="2:6" x14ac:dyDescent="0.15">
      <c r="B14" s="39"/>
      <c r="C14" s="40"/>
      <c r="D14" s="41"/>
      <c r="E14" s="41"/>
      <c r="F14" s="41"/>
    </row>
    <row r="15" spans="2:6" x14ac:dyDescent="0.15">
      <c r="B15" s="39"/>
      <c r="C15" s="43"/>
      <c r="D15" s="41"/>
      <c r="E15" s="41"/>
      <c r="F15" s="41"/>
    </row>
    <row r="16" spans="2:6" x14ac:dyDescent="0.15">
      <c r="B16" s="39"/>
      <c r="C16" s="40"/>
      <c r="D16" s="41"/>
      <c r="E16" s="41"/>
      <c r="F16" s="41"/>
    </row>
    <row r="17" spans="2:6" x14ac:dyDescent="0.15">
      <c r="B17" s="39"/>
      <c r="C17" s="40"/>
      <c r="D17" s="41"/>
      <c r="E17" s="41"/>
      <c r="F17" s="41"/>
    </row>
    <row r="18" spans="2:6" x14ac:dyDescent="0.15">
      <c r="B18" s="39"/>
      <c r="C18" s="40"/>
      <c r="D18" s="41"/>
      <c r="E18" s="41"/>
      <c r="F18" s="41"/>
    </row>
    <row r="19" spans="2:6" x14ac:dyDescent="0.15">
      <c r="B19" s="39"/>
      <c r="C19" s="43"/>
      <c r="D19" s="44"/>
      <c r="E19" s="44"/>
      <c r="F19" s="44"/>
    </row>
    <row r="20" spans="2:6" x14ac:dyDescent="0.15">
      <c r="B20" s="39"/>
      <c r="C20" s="40"/>
      <c r="D20" s="41"/>
      <c r="E20" s="41"/>
      <c r="F20" s="41"/>
    </row>
    <row r="21" spans="2:6" x14ac:dyDescent="0.15">
      <c r="B21" s="39"/>
      <c r="C21" s="40"/>
      <c r="D21" s="41"/>
      <c r="E21" s="41"/>
      <c r="F21" s="41"/>
    </row>
    <row r="22" spans="2:6" x14ac:dyDescent="0.15">
      <c r="B22" s="45"/>
      <c r="C22" s="42"/>
      <c r="D22" s="44"/>
      <c r="E22" s="44"/>
      <c r="F22" s="44"/>
    </row>
    <row r="23" spans="2:6" x14ac:dyDescent="0.15">
      <c r="B23" s="46"/>
      <c r="C23" s="47"/>
      <c r="D23" s="48"/>
      <c r="E23" s="48"/>
      <c r="F23" s="48"/>
    </row>
  </sheetData>
  <customSheetViews>
    <customSheetView guid="{3B0C6FD2-4B02-4C1F-8EE2-BC1E44BD0F26}" state="hidden">
      <selection activeCell="AB10" sqref="AB10"/>
      <pageMargins left="0.75" right="0.75" top="1" bottom="1" header="0.51200000000000001" footer="0.51200000000000001"/>
      <headerFooter alignWithMargins="0"/>
    </customSheetView>
  </customSheetViews>
  <mergeCells count="3">
    <mergeCell ref="B3:B5"/>
    <mergeCell ref="C3:F3"/>
    <mergeCell ref="D4:F4"/>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相談シート</vt:lpstr>
      <vt:lpstr>チェックシート</vt:lpstr>
      <vt:lpstr>回答書</vt:lpstr>
      <vt:lpstr>回答書 (送付用)</vt:lpstr>
      <vt:lpstr>金利推移表</vt:lpstr>
      <vt:lpstr>回答書!Print_Area</vt:lpstr>
      <vt:lpstr>'回答書 (送付用)'!Print_Area</vt:lpstr>
      <vt:lpstr>相談シート!Print_Area</vt:lpstr>
      <vt:lpstr>金利</vt:lpstr>
    </vt:vector>
  </TitlesOfParts>
  <Company>住宅金融公庫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2024-09-17T06:31:09Z</cp:lastPrinted>
  <dcterms:created xsi:type="dcterms:W3CDTF">2007-01-18T09:22:21Z</dcterms:created>
  <dcterms:modified xsi:type="dcterms:W3CDTF">2024-09-17T06:31:15Z</dcterms:modified>
</cp:coreProperties>
</file>