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Password="EAD7" lockStructure="1"/>
  <bookViews>
    <workbookView xWindow="0" yWindow="0" windowWidth="27870" windowHeight="12900"/>
  </bookViews>
  <sheets>
    <sheet name="利息計算ツール" sheetId="13" r:id="rId1"/>
    <sheet name="利息表" sheetId="12" state="hidden" r:id="rId2"/>
  </sheets>
  <calcPr calcId="162913"/>
</workbook>
</file>

<file path=xl/calcChain.xml><?xml version="1.0" encoding="utf-8"?>
<calcChain xmlns="http://schemas.openxmlformats.org/spreadsheetml/2006/main">
  <c r="BE18" i="12" l="1"/>
  <c r="AK18" i="12"/>
  <c r="AZ18" i="12"/>
  <c r="AF18" i="12"/>
  <c r="Q18" i="12"/>
  <c r="L18" i="12"/>
  <c r="K15" i="12"/>
  <c r="AT21" i="13"/>
  <c r="AW18" i="13"/>
  <c r="AT18" i="13"/>
  <c r="AT17" i="13"/>
  <c r="AT14" i="13"/>
  <c r="BB12" i="13"/>
  <c r="BH12" i="13" s="1"/>
  <c r="AW12" i="13"/>
  <c r="AT12" i="13"/>
  <c r="BC12" i="12"/>
  <c r="BB18" i="13" s="1"/>
  <c r="BC6" i="12"/>
  <c r="AY12" i="12"/>
  <c r="AY6" i="12"/>
  <c r="AU7" i="12"/>
  <c r="AY7" i="12" s="1"/>
  <c r="AU8" i="12"/>
  <c r="AY8" i="12" s="1"/>
  <c r="AU9" i="12"/>
  <c r="AT15" i="13" s="1"/>
  <c r="AU10" i="12"/>
  <c r="AT16" i="13" s="1"/>
  <c r="AU11" i="12"/>
  <c r="AY11" i="12" s="1"/>
  <c r="AU12" i="12"/>
  <c r="AU13" i="12"/>
  <c r="AT19" i="13" s="1"/>
  <c r="AU14" i="12"/>
  <c r="AY14" i="12" s="1"/>
  <c r="AU15" i="12"/>
  <c r="AY15" i="12" s="1"/>
  <c r="AU6" i="12"/>
  <c r="AI6" i="12"/>
  <c r="AE9" i="12"/>
  <c r="AI9" i="12" s="1"/>
  <c r="AE10" i="12"/>
  <c r="AI10" i="12" s="1"/>
  <c r="AE6" i="12"/>
  <c r="AA7" i="12"/>
  <c r="AE7" i="12" s="1"/>
  <c r="AA8" i="12"/>
  <c r="AE8" i="12" s="1"/>
  <c r="AI8" i="12" s="1"/>
  <c r="AA9" i="12"/>
  <c r="AA10" i="12"/>
  <c r="AA11" i="12"/>
  <c r="AE11" i="12" s="1"/>
  <c r="AI11" i="12" s="1"/>
  <c r="AA12" i="12"/>
  <c r="AE12" i="12" s="1"/>
  <c r="AI12" i="12" s="1"/>
  <c r="AA13" i="12"/>
  <c r="AE13" i="12" s="1"/>
  <c r="AI13" i="12" s="1"/>
  <c r="AA14" i="12"/>
  <c r="AE14" i="12" s="1"/>
  <c r="AI14" i="12" s="1"/>
  <c r="AA15" i="12"/>
  <c r="AE15" i="12" s="1"/>
  <c r="AI15" i="12" s="1"/>
  <c r="AA6" i="12"/>
  <c r="O10" i="12"/>
  <c r="O11" i="12"/>
  <c r="O6" i="12"/>
  <c r="K6" i="12"/>
  <c r="K7" i="12"/>
  <c r="K8" i="12"/>
  <c r="O8" i="12" s="1"/>
  <c r="K9" i="12"/>
  <c r="O9" i="12" s="1"/>
  <c r="K10" i="12"/>
  <c r="K11" i="12"/>
  <c r="K12" i="12"/>
  <c r="O12" i="12" s="1"/>
  <c r="K13" i="12"/>
  <c r="O13" i="12" s="1"/>
  <c r="K14" i="12"/>
  <c r="O14" i="12" s="1"/>
  <c r="O15" i="12"/>
  <c r="AW21" i="13" l="1"/>
  <c r="BC15" i="12"/>
  <c r="BB21" i="13" s="1"/>
  <c r="K16" i="12"/>
  <c r="AW20" i="13"/>
  <c r="BC14" i="12"/>
  <c r="BB20" i="13" s="1"/>
  <c r="AT20" i="13"/>
  <c r="AY13" i="12"/>
  <c r="BC11" i="12"/>
  <c r="BB17" i="13" s="1"/>
  <c r="AW17" i="13"/>
  <c r="AY10" i="12"/>
  <c r="AY9" i="12"/>
  <c r="AW14" i="13"/>
  <c r="BC8" i="12"/>
  <c r="BB14" i="13" s="1"/>
  <c r="BC7" i="12"/>
  <c r="BB13" i="13" s="1"/>
  <c r="BH13" i="13" s="1"/>
  <c r="AW13" i="13"/>
  <c r="AI7" i="12"/>
  <c r="AI16" i="12" s="1"/>
  <c r="AE16" i="12"/>
  <c r="AT13" i="13"/>
  <c r="O7" i="12"/>
  <c r="O16" i="12" s="1"/>
  <c r="AY16" i="12"/>
  <c r="AW22" i="13" s="1"/>
  <c r="N12" i="13"/>
  <c r="BH14" i="13" l="1"/>
  <c r="BC13" i="12"/>
  <c r="BB19" i="13" s="1"/>
  <c r="AW19" i="13"/>
  <c r="AW16" i="13"/>
  <c r="BC10" i="12"/>
  <c r="BB16" i="13" s="1"/>
  <c r="AW15" i="13"/>
  <c r="BC9" i="12"/>
  <c r="BB15" i="13" s="1"/>
  <c r="BH15" i="13" s="1"/>
  <c r="BH16" i="13" s="1"/>
  <c r="BH17" i="13" s="1"/>
  <c r="BH18" i="13" s="1"/>
  <c r="BH19" i="13" s="1"/>
  <c r="BH20" i="13" s="1"/>
  <c r="BH21" i="13" s="1"/>
  <c r="Z21" i="13"/>
  <c r="Z20" i="13"/>
  <c r="Z19" i="13"/>
  <c r="Z18" i="13"/>
  <c r="Z17" i="13"/>
  <c r="Z16" i="13"/>
  <c r="Z15" i="13"/>
  <c r="Z14" i="13"/>
  <c r="Z13" i="13"/>
  <c r="Z12" i="13"/>
  <c r="F21" i="13"/>
  <c r="F20" i="13"/>
  <c r="F19" i="13"/>
  <c r="F18" i="13"/>
  <c r="F17" i="13"/>
  <c r="F16" i="13"/>
  <c r="F15" i="13"/>
  <c r="F14" i="13"/>
  <c r="F13" i="13"/>
  <c r="F12" i="13"/>
  <c r="BC16" i="12" l="1"/>
  <c r="BB22" i="13" s="1"/>
  <c r="I13" i="13"/>
  <c r="AH22" i="13"/>
  <c r="AC22" i="13"/>
  <c r="AH21" i="13"/>
  <c r="AC21" i="13"/>
  <c r="AH20" i="13"/>
  <c r="AC20" i="13"/>
  <c r="AH19" i="13"/>
  <c r="AC19" i="13"/>
  <c r="AH18" i="13"/>
  <c r="AC18" i="13"/>
  <c r="AH17" i="13"/>
  <c r="AC17" i="13"/>
  <c r="AH16" i="13"/>
  <c r="AC16" i="13"/>
  <c r="AH15" i="13"/>
  <c r="AC15" i="13"/>
  <c r="AH14" i="13"/>
  <c r="AC14" i="13"/>
  <c r="AH13" i="13"/>
  <c r="AC13" i="13"/>
  <c r="AH12" i="13"/>
  <c r="AN12" i="13" s="1"/>
  <c r="AC12" i="13"/>
  <c r="G7" i="13"/>
  <c r="N22" i="13"/>
  <c r="I22" i="13"/>
  <c r="N13" i="13"/>
  <c r="N14" i="13"/>
  <c r="N15" i="13"/>
  <c r="N16" i="13"/>
  <c r="N17" i="13"/>
  <c r="N18" i="13"/>
  <c r="N19" i="13"/>
  <c r="N20" i="13"/>
  <c r="N21" i="13"/>
  <c r="T12" i="13"/>
  <c r="I14" i="13"/>
  <c r="I15" i="13"/>
  <c r="I16" i="13"/>
  <c r="I17" i="13"/>
  <c r="I18" i="13"/>
  <c r="I19" i="13"/>
  <c r="I20" i="13"/>
  <c r="I21" i="13"/>
  <c r="I12" i="13"/>
  <c r="T13" i="13" l="1"/>
  <c r="T14" i="13" s="1"/>
  <c r="T15" i="13" s="1"/>
  <c r="T16" i="13" s="1"/>
  <c r="T17" i="13" s="1"/>
  <c r="T18" i="13" s="1"/>
  <c r="T19" i="13" s="1"/>
  <c r="T20" i="13" s="1"/>
  <c r="T21" i="13" s="1"/>
  <c r="AN13" i="13"/>
  <c r="AN14" i="13" s="1"/>
  <c r="AN15" i="13" s="1"/>
  <c r="AN16" i="13" s="1"/>
  <c r="AN17" i="13" s="1"/>
  <c r="AN18" i="13" s="1"/>
  <c r="AN19" i="13" s="1"/>
  <c r="AN20" i="13" s="1"/>
  <c r="AN21" i="13" s="1"/>
</calcChain>
</file>

<file path=xl/sharedStrings.xml><?xml version="1.0" encoding="utf-8"?>
<sst xmlns="http://schemas.openxmlformats.org/spreadsheetml/2006/main" count="116" uniqueCount="44">
  <si>
    <t>応　募　口　数</t>
    <rPh sb="0" eb="1">
      <t>オウ</t>
    </rPh>
    <rPh sb="2" eb="3">
      <t>ボ</t>
    </rPh>
    <rPh sb="4" eb="5">
      <t>クチ</t>
    </rPh>
    <rPh sb="6" eb="7">
      <t>スウ</t>
    </rPh>
    <phoneticPr fontId="21"/>
  </si>
  <si>
    <t>口</t>
    <rPh sb="0" eb="1">
      <t>クチ</t>
    </rPh>
    <phoneticPr fontId="21"/>
  </si>
  <si>
    <t>応　募　金　額</t>
    <rPh sb="0" eb="1">
      <t>オウ</t>
    </rPh>
    <rPh sb="2" eb="3">
      <t>ボ</t>
    </rPh>
    <rPh sb="4" eb="5">
      <t>キン</t>
    </rPh>
    <rPh sb="6" eb="7">
      <t>ガク</t>
    </rPh>
    <phoneticPr fontId="21"/>
  </si>
  <si>
    <t>万円</t>
    <rPh sb="0" eb="2">
      <t>マンエン</t>
    </rPh>
    <phoneticPr fontId="21"/>
  </si>
  <si>
    <t>経過年数
（受取時期）</t>
    <rPh sb="0" eb="2">
      <t>ケイカ</t>
    </rPh>
    <rPh sb="2" eb="4">
      <t>ネンスウ</t>
    </rPh>
    <rPh sb="6" eb="8">
      <t>ウケトリ</t>
    </rPh>
    <rPh sb="8" eb="10">
      <t>ジキ</t>
    </rPh>
    <phoneticPr fontId="21"/>
  </si>
  <si>
    <t>単年利率</t>
    <rPh sb="0" eb="1">
      <t>タン</t>
    </rPh>
    <rPh sb="1" eb="2">
      <t>ネン</t>
    </rPh>
    <rPh sb="2" eb="4">
      <t>リリツ</t>
    </rPh>
    <phoneticPr fontId="21"/>
  </si>
  <si>
    <t>1年目
（2025年2月）</t>
    <rPh sb="1" eb="3">
      <t>ネンメ</t>
    </rPh>
    <rPh sb="9" eb="10">
      <t>ネン</t>
    </rPh>
    <rPh sb="11" eb="12">
      <t>ガツ</t>
    </rPh>
    <phoneticPr fontId="21"/>
  </si>
  <si>
    <t>2年目
（2026年2月）</t>
    <rPh sb="1" eb="3">
      <t>ネンメ</t>
    </rPh>
    <rPh sb="9" eb="10">
      <t>ネン</t>
    </rPh>
    <rPh sb="11" eb="12">
      <t>ガツ</t>
    </rPh>
    <phoneticPr fontId="21"/>
  </si>
  <si>
    <t>3年目
（2027年2月）</t>
    <rPh sb="1" eb="3">
      <t>ネンメ</t>
    </rPh>
    <rPh sb="9" eb="10">
      <t>ネン</t>
    </rPh>
    <rPh sb="11" eb="12">
      <t>ガツ</t>
    </rPh>
    <phoneticPr fontId="21"/>
  </si>
  <si>
    <t>4年目
（2028年2月）</t>
    <rPh sb="1" eb="3">
      <t>ネンメ</t>
    </rPh>
    <rPh sb="9" eb="10">
      <t>ネン</t>
    </rPh>
    <rPh sb="11" eb="12">
      <t>ガツ</t>
    </rPh>
    <phoneticPr fontId="21"/>
  </si>
  <si>
    <t>5年目
（2029年2月）</t>
    <rPh sb="1" eb="3">
      <t>ネンメ</t>
    </rPh>
    <rPh sb="9" eb="10">
      <t>ネン</t>
    </rPh>
    <rPh sb="11" eb="12">
      <t>ガツ</t>
    </rPh>
    <phoneticPr fontId="21"/>
  </si>
  <si>
    <t>6年目
（2030年2月）</t>
    <rPh sb="1" eb="3">
      <t>ネンメ</t>
    </rPh>
    <rPh sb="9" eb="10">
      <t>ネン</t>
    </rPh>
    <rPh sb="11" eb="12">
      <t>ガツ</t>
    </rPh>
    <phoneticPr fontId="21"/>
  </si>
  <si>
    <t>7年目
（2031年2月）</t>
    <rPh sb="1" eb="3">
      <t>ネンメ</t>
    </rPh>
    <rPh sb="9" eb="10">
      <t>ネン</t>
    </rPh>
    <rPh sb="11" eb="12">
      <t>ガツ</t>
    </rPh>
    <phoneticPr fontId="21"/>
  </si>
  <si>
    <t>8年目
（2032年2月）</t>
    <rPh sb="1" eb="3">
      <t>ネンメ</t>
    </rPh>
    <rPh sb="9" eb="10">
      <t>ネン</t>
    </rPh>
    <rPh sb="11" eb="12">
      <t>ガツ</t>
    </rPh>
    <phoneticPr fontId="21"/>
  </si>
  <si>
    <t>9年目
（2033年2月）</t>
    <rPh sb="1" eb="3">
      <t>ネンメ</t>
    </rPh>
    <rPh sb="9" eb="10">
      <t>ネン</t>
    </rPh>
    <rPh sb="11" eb="12">
      <t>ガツ</t>
    </rPh>
    <phoneticPr fontId="21"/>
  </si>
  <si>
    <t>10年目
（2034年2月）</t>
    <rPh sb="2" eb="4">
      <t>ネンメ</t>
    </rPh>
    <rPh sb="10" eb="11">
      <t>ネン</t>
    </rPh>
    <rPh sb="12" eb="13">
      <t>ガツ</t>
    </rPh>
    <phoneticPr fontId="21"/>
  </si>
  <si>
    <t>合計</t>
    <rPh sb="0" eb="2">
      <t>ゴウケイ</t>
    </rPh>
    <phoneticPr fontId="21"/>
  </si>
  <si>
    <t>https://www.jhf.go.jp/loan/kanri/smile/index.html</t>
    <phoneticPr fontId="3"/>
  </si>
  <si>
    <t>マンションすまい・る債の商品概要について、詳しくは、住宅金融支援機構ホームページをご覧ください。</t>
    <rPh sb="26" eb="28">
      <t>ジュウタク</t>
    </rPh>
    <rPh sb="28" eb="30">
      <t>キンユウ</t>
    </rPh>
    <rPh sb="30" eb="32">
      <t>シエン</t>
    </rPh>
    <phoneticPr fontId="3"/>
  </si>
  <si>
    <t>1年目</t>
    <rPh sb="1" eb="3">
      <t>ネンメ</t>
    </rPh>
    <phoneticPr fontId="21"/>
  </si>
  <si>
    <t>2年目</t>
    <rPh sb="1" eb="3">
      <t>ネンメ</t>
    </rPh>
    <phoneticPr fontId="21"/>
  </si>
  <si>
    <t>3年目</t>
    <rPh sb="1" eb="3">
      <t>ネンメ</t>
    </rPh>
    <phoneticPr fontId="21"/>
  </si>
  <si>
    <t>4年目</t>
    <rPh sb="1" eb="3">
      <t>ネンメ</t>
    </rPh>
    <phoneticPr fontId="21"/>
  </si>
  <si>
    <t>5年目</t>
    <rPh sb="1" eb="3">
      <t>ネンメ</t>
    </rPh>
    <phoneticPr fontId="21"/>
  </si>
  <si>
    <t>6年目</t>
    <rPh sb="1" eb="3">
      <t>ネンメ</t>
    </rPh>
    <phoneticPr fontId="21"/>
  </si>
  <si>
    <t>7年目</t>
    <rPh sb="1" eb="3">
      <t>ネンメ</t>
    </rPh>
    <phoneticPr fontId="21"/>
  </si>
  <si>
    <t>8年目</t>
    <rPh sb="1" eb="3">
      <t>ネンメ</t>
    </rPh>
    <phoneticPr fontId="21"/>
  </si>
  <si>
    <t>9年目</t>
    <rPh sb="1" eb="3">
      <t>ネンメ</t>
    </rPh>
    <phoneticPr fontId="21"/>
  </si>
  <si>
    <t>10年目</t>
    <rPh sb="2" eb="4">
      <t>ネンメ</t>
    </rPh>
    <phoneticPr fontId="21"/>
  </si>
  <si>
    <t>経過年数毎の
受取利息額の累計
（税引後）</t>
    <rPh sb="0" eb="2">
      <t>ケイカ</t>
    </rPh>
    <rPh sb="2" eb="4">
      <t>ネンスウ</t>
    </rPh>
    <rPh sb="4" eb="5">
      <t>ゴト</t>
    </rPh>
    <rPh sb="7" eb="9">
      <t>ウケトリ</t>
    </rPh>
    <rPh sb="9" eb="11">
      <t>リソク</t>
    </rPh>
    <rPh sb="11" eb="12">
      <t>ガク</t>
    </rPh>
    <rPh sb="13" eb="15">
      <t>ルイケイ</t>
    </rPh>
    <rPh sb="17" eb="19">
      <t>ゼイビ</t>
    </rPh>
    <rPh sb="19" eb="20">
      <t>ゴ</t>
    </rPh>
    <phoneticPr fontId="3"/>
  </si>
  <si>
    <t>毎年の
受取利息額
（税引後）</t>
    <rPh sb="0" eb="2">
      <t>マイトシ</t>
    </rPh>
    <rPh sb="4" eb="6">
      <t>ウケトリ</t>
    </rPh>
    <rPh sb="6" eb="8">
      <t>リソク</t>
    </rPh>
    <rPh sb="8" eb="9">
      <t>ガク</t>
    </rPh>
    <rPh sb="11" eb="13">
      <t>ゼイビキ</t>
    </rPh>
    <rPh sb="13" eb="14">
      <t>ゴ</t>
    </rPh>
    <phoneticPr fontId="21"/>
  </si>
  <si>
    <r>
      <t>毎年の
受取利息額</t>
    </r>
    <r>
      <rPr>
        <sz val="11"/>
        <color theme="1"/>
        <rFont val="HGPｺﾞｼｯｸM"/>
        <family val="3"/>
        <charset val="128"/>
      </rPr>
      <t xml:space="preserve">
（税引前）</t>
    </r>
    <rPh sb="0" eb="2">
      <t>マイトシ</t>
    </rPh>
    <rPh sb="4" eb="6">
      <t>ウケトリ</t>
    </rPh>
    <rPh sb="6" eb="8">
      <t>リソク</t>
    </rPh>
    <rPh sb="8" eb="9">
      <t>ガク</t>
    </rPh>
    <rPh sb="11" eb="14">
      <t>ゼイビキマエ</t>
    </rPh>
    <phoneticPr fontId="21"/>
  </si>
  <si>
    <t>※　受取利息額（税引前）は、債券の発行時に将来分を含めて確定します。</t>
    <phoneticPr fontId="21"/>
  </si>
  <si>
    <r>
      <t>毎年の
受取利息額</t>
    </r>
    <r>
      <rPr>
        <sz val="11"/>
        <color theme="1"/>
        <rFont val="HGPｺﾞｼｯｸM"/>
        <family val="3"/>
        <charset val="128"/>
      </rPr>
      <t xml:space="preserve">
（税引後）</t>
    </r>
    <rPh sb="0" eb="2">
      <t>マイトシ</t>
    </rPh>
    <rPh sb="4" eb="6">
      <t>ウケトリ</t>
    </rPh>
    <rPh sb="6" eb="8">
      <t>リソク</t>
    </rPh>
    <rPh sb="8" eb="9">
      <t>ガク</t>
    </rPh>
    <rPh sb="11" eb="13">
      <t>ゼイビキ</t>
    </rPh>
    <rPh sb="13" eb="14">
      <t>ゴ</t>
    </rPh>
    <phoneticPr fontId="21"/>
  </si>
  <si>
    <r>
      <t>毎年の
受取利息額</t>
    </r>
    <r>
      <rPr>
        <vertAlign val="superscript"/>
        <sz val="11"/>
        <color theme="1"/>
        <rFont val="HGPｺﾞｼｯｸM"/>
        <family val="3"/>
        <charset val="128"/>
      </rPr>
      <t>※</t>
    </r>
    <r>
      <rPr>
        <sz val="11"/>
        <color theme="1"/>
        <rFont val="HGPｺﾞｼｯｸM"/>
        <family val="3"/>
        <charset val="128"/>
      </rPr>
      <t xml:space="preserve">
（税引前）</t>
    </r>
    <rPh sb="0" eb="2">
      <t>マイトシ</t>
    </rPh>
    <rPh sb="4" eb="6">
      <t>ウケトリ</t>
    </rPh>
    <rPh sb="6" eb="8">
      <t>リソク</t>
    </rPh>
    <rPh sb="8" eb="9">
      <t>ガク</t>
    </rPh>
    <rPh sb="12" eb="15">
      <t>ゼイビキマエ</t>
    </rPh>
    <phoneticPr fontId="21"/>
  </si>
  <si>
    <t>←応募口数を入力してください（１口50万円）。</t>
    <rPh sb="1" eb="3">
      <t>オウボ</t>
    </rPh>
    <rPh sb="3" eb="5">
      <t>クチスウ</t>
    </rPh>
    <rPh sb="6" eb="8">
      <t>ニュウリョク</t>
    </rPh>
    <rPh sb="16" eb="17">
      <t>クチ</t>
    </rPh>
    <rPh sb="19" eb="21">
      <t>マンエン</t>
    </rPh>
    <phoneticPr fontId="21"/>
  </si>
  <si>
    <t>■１口あたりの利息表（2026年度発行債券）</t>
    <rPh sb="2" eb="3">
      <t>クチ</t>
    </rPh>
    <rPh sb="7" eb="9">
      <t>リソク</t>
    </rPh>
    <rPh sb="9" eb="10">
      <t>ヒョウ</t>
    </rPh>
    <rPh sb="15" eb="17">
      <t>ネンド</t>
    </rPh>
    <rPh sb="17" eb="19">
      <t>ハッコウ</t>
    </rPh>
    <rPh sb="19" eb="21">
      <t>サイケン</t>
    </rPh>
    <phoneticPr fontId="3"/>
  </si>
  <si>
    <t>通常商品
（10年満期時年平均利率（税引前）：2.000％）</t>
    <phoneticPr fontId="3"/>
  </si>
  <si>
    <t>管理計画認定マンション向け商品
（10年満期時年平均利率（税引前）：2.100％）</t>
    <phoneticPr fontId="3"/>
  </si>
  <si>
    <t>管理適正評価制度★４つ以上マンション向け商品
マンション管理適正化診断サービスS評価マンション向け商品
（10年満期時年平均利率（税引前）：2.050％）</t>
    <rPh sb="0" eb="2">
      <t>カンリ</t>
    </rPh>
    <rPh sb="2" eb="4">
      <t>テキセイ</t>
    </rPh>
    <rPh sb="4" eb="6">
      <t>ヒョウカ</t>
    </rPh>
    <rPh sb="6" eb="8">
      <t>セイド</t>
    </rPh>
    <rPh sb="11" eb="13">
      <t>イジョウ</t>
    </rPh>
    <rPh sb="28" eb="30">
      <t>カンリ</t>
    </rPh>
    <rPh sb="30" eb="33">
      <t>テキセイカ</t>
    </rPh>
    <rPh sb="33" eb="35">
      <t>シンダン</t>
    </rPh>
    <rPh sb="40" eb="42">
      <t>ヒョウカ</t>
    </rPh>
    <phoneticPr fontId="3"/>
  </si>
  <si>
    <t>将来の受取利息額（概算）について 【2026年度発行債券】</t>
    <rPh sb="0" eb="2">
      <t>ショウライ</t>
    </rPh>
    <rPh sb="3" eb="5">
      <t>ウケトリ</t>
    </rPh>
    <rPh sb="5" eb="7">
      <t>リソク</t>
    </rPh>
    <rPh sb="7" eb="8">
      <t>ガク</t>
    </rPh>
    <rPh sb="9" eb="11">
      <t>ガイサン</t>
    </rPh>
    <rPh sb="22" eb="24">
      <t>ネンド</t>
    </rPh>
    <rPh sb="24" eb="26">
      <t>ハッコウ</t>
    </rPh>
    <rPh sb="26" eb="28">
      <t>サイケン</t>
    </rPh>
    <phoneticPr fontId="21"/>
  </si>
  <si>
    <t>　満期まで毎年１回定期的に、ご指定いただいた口座に、マンションすまい・る債の利息をお振込みします。
　2026年度発行債券の満期までの単年利率と受取利息額（概算）は下表のとおりです。
　なお、債券の利息は源泉分離課税の対象となり、所得税及び復興特別所得税の合計15.315％（2026年１月末現在の税率）相当額を差し引いてお支払いします（満期日後の利息は付きません。）。</t>
    <rPh sb="109" eb="111">
      <t>タイショウ</t>
    </rPh>
    <phoneticPr fontId="21"/>
  </si>
  <si>
    <t>税引き前</t>
    <rPh sb="0" eb="2">
      <t>ゼイビ</t>
    </rPh>
    <rPh sb="3" eb="4">
      <t>マエ</t>
    </rPh>
    <phoneticPr fontId="3"/>
  </si>
  <si>
    <t>税引き後</t>
    <rPh sb="0" eb="2">
      <t>ゼイビ</t>
    </rPh>
    <rPh sb="3" eb="4">
      <t>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</si>
</sst>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%"/>
    <numFmt numFmtId="177" formatCode="###,###,###,###&quot;円&quot;"/>
    <numFmt numFmtId="178" formatCode="0.0000%"/>
  </numFmts>
  <fonts count="3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1"/>
      <name val="ＭＳ 明朝"/>
      <family val="1"/>
      <charset val="128"/>
    </font>
    <font>
      <sz val="11"/>
      <name val="HGPｺﾞｼｯｸM"/>
      <family val="3"/>
      <charset val="128"/>
    </font>
    <font>
      <vertAlign val="superscript"/>
      <sz val="11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16"/>
      <color theme="0"/>
      <name val="HGP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4"/>
      <color theme="1"/>
      <name val="HGPｺﾞｼｯｸM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rgb="FFFF0000"/>
      <name val="HGPｺﾞｼｯｸM"/>
      <family val="3"/>
      <charset val="128"/>
    </font>
    <font>
      <b/>
      <sz val="11"/>
      <name val="ＭＳ Ｐゴシック"/>
      <family val="3"/>
      <charset val="128"/>
    </font>
    <font>
      <sz val="14"/>
      <name val="HGPｺﾞｼｯｸM"/>
      <family val="3"/>
      <charset val="128"/>
    </font>
    <font>
      <u/>
      <sz val="14"/>
      <color theme="10"/>
      <name val="HGPｺﾞｼｯｸM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77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11" applyNumberFormat="0" applyAlignment="0" applyProtection="0">
      <alignment vertical="center"/>
    </xf>
    <xf numFmtId="0" fontId="12" fillId="7" borderId="12" applyNumberFormat="0" applyAlignment="0" applyProtection="0">
      <alignment vertical="center"/>
    </xf>
    <xf numFmtId="0" fontId="13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8" borderId="1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0" borderId="0"/>
    <xf numFmtId="38" fontId="2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9" borderId="1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9" borderId="15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9" fillId="0" borderId="0">
      <alignment vertical="center"/>
    </xf>
    <xf numFmtId="0" fontId="30" fillId="0" borderId="0">
      <alignment vertical="center"/>
    </xf>
    <xf numFmtId="0" fontId="20" fillId="0" borderId="0"/>
    <xf numFmtId="0" fontId="24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0" fontId="31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22" fillId="0" borderId="0" xfId="41" applyFont="1" applyBorder="1" applyAlignment="1" applyProtection="1">
      <alignment horizontal="right" vertical="center"/>
      <protection hidden="1"/>
    </xf>
    <xf numFmtId="177" fontId="22" fillId="0" borderId="28" xfId="41" applyNumberFormat="1" applyFont="1" applyBorder="1" applyAlignment="1" applyProtection="1">
      <alignment horizontal="right" vertical="center"/>
      <protection hidden="1"/>
    </xf>
    <xf numFmtId="0" fontId="20" fillId="0" borderId="0" xfId="41"/>
    <xf numFmtId="0" fontId="22" fillId="0" borderId="0" xfId="41" applyFont="1" applyAlignment="1">
      <alignment vertical="center"/>
    </xf>
    <xf numFmtId="0" fontId="20" fillId="0" borderId="0" xfId="65"/>
    <xf numFmtId="0" fontId="27" fillId="0" borderId="0" xfId="41" applyFont="1" applyBorder="1" applyAlignment="1" applyProtection="1">
      <alignment horizontal="left" vertical="center"/>
      <protection hidden="1"/>
    </xf>
    <xf numFmtId="0" fontId="27" fillId="0" borderId="0" xfId="41" applyFont="1" applyBorder="1" applyAlignment="1" applyProtection="1">
      <alignment horizontal="left" vertical="center" shrinkToFit="1"/>
      <protection hidden="1"/>
    </xf>
    <xf numFmtId="0" fontId="22" fillId="34" borderId="1" xfId="41" applyFont="1" applyFill="1" applyBorder="1" applyAlignment="1">
      <alignment horizontal="center" vertical="center" wrapText="1"/>
    </xf>
    <xf numFmtId="0" fontId="23" fillId="0" borderId="0" xfId="41" applyFont="1" applyBorder="1" applyAlignment="1" applyProtection="1">
      <alignment horizontal="right" vertical="center"/>
      <protection hidden="1"/>
    </xf>
    <xf numFmtId="0" fontId="22" fillId="0" borderId="0" xfId="41" applyFont="1" applyFill="1" applyBorder="1" applyAlignment="1">
      <alignment horizontal="center" vertical="center"/>
    </xf>
    <xf numFmtId="177" fontId="22" fillId="0" borderId="30" xfId="41" applyNumberFormat="1" applyFont="1" applyBorder="1" applyAlignment="1" applyProtection="1">
      <alignment horizontal="right" vertical="center"/>
      <protection hidden="1"/>
    </xf>
    <xf numFmtId="177" fontId="22" fillId="0" borderId="31" xfId="41" applyNumberFormat="1" applyFont="1" applyBorder="1" applyAlignment="1" applyProtection="1">
      <alignment horizontal="right" vertical="center"/>
      <protection hidden="1"/>
    </xf>
    <xf numFmtId="0" fontId="22" fillId="37" borderId="1" xfId="41" applyFont="1" applyFill="1" applyBorder="1" applyAlignment="1">
      <alignment horizontal="center" vertical="center" wrapText="1"/>
    </xf>
    <xf numFmtId="0" fontId="34" fillId="0" borderId="0" xfId="0" applyFont="1">
      <alignment vertical="center"/>
    </xf>
    <xf numFmtId="0" fontId="35" fillId="0" borderId="0" xfId="41" applyFont="1" applyBorder="1" applyAlignment="1">
      <alignment vertical="center"/>
    </xf>
    <xf numFmtId="177" fontId="22" fillId="0" borderId="28" xfId="41" applyNumberFormat="1" applyFont="1" applyBorder="1" applyAlignment="1" applyProtection="1">
      <alignment horizontal="right" vertical="center"/>
      <protection hidden="1"/>
    </xf>
    <xf numFmtId="0" fontId="36" fillId="0" borderId="0" xfId="0" applyFont="1">
      <alignment vertical="center"/>
    </xf>
    <xf numFmtId="0" fontId="23" fillId="0" borderId="0" xfId="41" applyFont="1" applyAlignment="1">
      <alignment vertical="center"/>
    </xf>
    <xf numFmtId="0" fontId="22" fillId="38" borderId="1" xfId="4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2" fillId="0" borderId="24" xfId="65" applyFont="1" applyBorder="1" applyAlignment="1" applyProtection="1">
      <alignment horizontal="center" vertical="center" wrapText="1"/>
      <protection hidden="1"/>
    </xf>
    <xf numFmtId="0" fontId="22" fillId="0" borderId="25" xfId="65" applyFont="1" applyBorder="1" applyAlignment="1" applyProtection="1">
      <alignment horizontal="center" vertical="center"/>
      <protection hidden="1"/>
    </xf>
    <xf numFmtId="176" fontId="22" fillId="0" borderId="28" xfId="65" applyNumberFormat="1" applyFont="1" applyBorder="1" applyAlignment="1" applyProtection="1">
      <alignment horizontal="center" vertical="center"/>
      <protection hidden="1"/>
    </xf>
    <xf numFmtId="177" fontId="22" fillId="0" borderId="28" xfId="41" applyNumberFormat="1" applyFont="1" applyBorder="1" applyAlignment="1" applyProtection="1">
      <alignment horizontal="right" vertical="center"/>
      <protection hidden="1"/>
    </xf>
    <xf numFmtId="177" fontId="33" fillId="0" borderId="25" xfId="41" applyNumberFormat="1" applyFont="1" applyBorder="1" applyAlignment="1" applyProtection="1">
      <alignment horizontal="right" vertical="center"/>
      <protection hidden="1"/>
    </xf>
    <xf numFmtId="0" fontId="33" fillId="0" borderId="25" xfId="41" applyFont="1" applyBorder="1" applyAlignment="1" applyProtection="1">
      <alignment horizontal="right" vertical="center"/>
      <protection hidden="1"/>
    </xf>
    <xf numFmtId="0" fontId="33" fillId="0" borderId="26" xfId="41" applyFont="1" applyBorder="1" applyAlignment="1" applyProtection="1">
      <alignment horizontal="right" vertical="center"/>
      <protection hidden="1"/>
    </xf>
    <xf numFmtId="0" fontId="23" fillId="0" borderId="5" xfId="65" applyFont="1" applyBorder="1" applyAlignment="1">
      <alignment horizontal="center" vertical="center"/>
    </xf>
    <xf numFmtId="0" fontId="23" fillId="0" borderId="6" xfId="65" applyFont="1" applyBorder="1" applyAlignment="1">
      <alignment horizontal="center" vertical="center"/>
    </xf>
    <xf numFmtId="0" fontId="23" fillId="0" borderId="29" xfId="65" applyFont="1" applyBorder="1" applyAlignment="1">
      <alignment horizontal="center" vertical="center"/>
    </xf>
    <xf numFmtId="177" fontId="22" fillId="0" borderId="27" xfId="41" applyNumberFormat="1" applyFont="1" applyBorder="1" applyAlignment="1" applyProtection="1">
      <alignment horizontal="right" vertical="center"/>
      <protection hidden="1"/>
    </xf>
    <xf numFmtId="0" fontId="22" fillId="0" borderId="27" xfId="41" applyFont="1" applyBorder="1" applyAlignment="1" applyProtection="1">
      <alignment horizontal="right" vertical="center"/>
      <protection hidden="1"/>
    </xf>
    <xf numFmtId="177" fontId="33" fillId="0" borderId="6" xfId="41" applyNumberFormat="1" applyFont="1" applyBorder="1" applyAlignment="1" applyProtection="1">
      <alignment horizontal="right" vertical="center"/>
      <protection hidden="1"/>
    </xf>
    <xf numFmtId="0" fontId="33" fillId="0" borderId="6" xfId="41" applyFont="1" applyBorder="1" applyAlignment="1" applyProtection="1">
      <alignment horizontal="right" vertical="center"/>
      <protection hidden="1"/>
    </xf>
    <xf numFmtId="0" fontId="33" fillId="0" borderId="7" xfId="41" applyFont="1" applyBorder="1" applyAlignment="1" applyProtection="1">
      <alignment horizontal="right" vertical="center"/>
      <protection hidden="1"/>
    </xf>
    <xf numFmtId="0" fontId="37" fillId="0" borderId="33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8" fillId="0" borderId="35" xfId="75" applyFont="1" applyBorder="1" applyAlignment="1">
      <alignment horizontal="center" vertical="center"/>
    </xf>
    <xf numFmtId="0" fontId="38" fillId="0" borderId="36" xfId="75" applyFont="1" applyBorder="1" applyAlignment="1">
      <alignment horizontal="center" vertical="center"/>
    </xf>
    <xf numFmtId="0" fontId="38" fillId="0" borderId="37" xfId="75" applyFont="1" applyBorder="1" applyAlignment="1">
      <alignment horizontal="center" vertical="center"/>
    </xf>
    <xf numFmtId="0" fontId="22" fillId="0" borderId="18" xfId="65" applyFont="1" applyBorder="1" applyAlignment="1" applyProtection="1">
      <alignment horizontal="center" vertical="center" wrapText="1"/>
      <protection hidden="1"/>
    </xf>
    <xf numFmtId="0" fontId="22" fillId="0" borderId="0" xfId="65" applyFont="1" applyBorder="1" applyAlignment="1" applyProtection="1">
      <alignment horizontal="center" vertical="center"/>
      <protection hidden="1"/>
    </xf>
    <xf numFmtId="176" fontId="22" fillId="0" borderId="23" xfId="65" applyNumberFormat="1" applyFont="1" applyBorder="1" applyAlignment="1" applyProtection="1">
      <alignment horizontal="center" vertical="center"/>
      <protection hidden="1"/>
    </xf>
    <xf numFmtId="177" fontId="22" fillId="0" borderId="23" xfId="41" applyNumberFormat="1" applyFont="1" applyBorder="1" applyAlignment="1" applyProtection="1">
      <alignment horizontal="right" vertical="center"/>
      <protection hidden="1"/>
    </xf>
    <xf numFmtId="177" fontId="33" fillId="0" borderId="0" xfId="41" applyNumberFormat="1" applyFont="1" applyBorder="1" applyAlignment="1" applyProtection="1">
      <alignment horizontal="right" vertical="center"/>
      <protection hidden="1"/>
    </xf>
    <xf numFmtId="0" fontId="33" fillId="0" borderId="0" xfId="41" applyFont="1" applyBorder="1" applyAlignment="1" applyProtection="1">
      <alignment horizontal="right" vertical="center"/>
      <protection hidden="1"/>
    </xf>
    <xf numFmtId="0" fontId="33" fillId="0" borderId="21" xfId="41" applyFont="1" applyBorder="1" applyAlignment="1" applyProtection="1">
      <alignment horizontal="right" vertical="center"/>
      <protection hidden="1"/>
    </xf>
    <xf numFmtId="176" fontId="22" fillId="0" borderId="28" xfId="41" applyNumberFormat="1" applyFont="1" applyBorder="1" applyAlignment="1" applyProtection="1">
      <alignment horizontal="center" vertical="center"/>
      <protection hidden="1"/>
    </xf>
    <xf numFmtId="0" fontId="22" fillId="0" borderId="19" xfId="65" applyFont="1" applyBorder="1" applyAlignment="1" applyProtection="1">
      <alignment horizontal="center" vertical="center" wrapText="1"/>
      <protection hidden="1"/>
    </xf>
    <xf numFmtId="0" fontId="22" fillId="0" borderId="22" xfId="65" applyFont="1" applyBorder="1" applyAlignment="1" applyProtection="1">
      <alignment horizontal="center" vertical="center"/>
      <protection hidden="1"/>
    </xf>
    <xf numFmtId="176" fontId="22" fillId="0" borderId="17" xfId="65" applyNumberFormat="1" applyFont="1" applyBorder="1" applyAlignment="1" applyProtection="1">
      <alignment horizontal="center" vertical="center"/>
      <protection hidden="1"/>
    </xf>
    <xf numFmtId="177" fontId="22" fillId="0" borderId="17" xfId="41" applyNumberFormat="1" applyFont="1" applyBorder="1" applyAlignment="1" applyProtection="1">
      <alignment horizontal="right" vertical="center"/>
      <protection hidden="1"/>
    </xf>
    <xf numFmtId="177" fontId="33" fillId="0" borderId="22" xfId="41" applyNumberFormat="1" applyFont="1" applyBorder="1" applyAlignment="1" applyProtection="1">
      <alignment horizontal="right" vertical="center"/>
      <protection hidden="1"/>
    </xf>
    <xf numFmtId="0" fontId="33" fillId="0" borderId="22" xfId="41" applyFont="1" applyBorder="1" applyAlignment="1" applyProtection="1">
      <alignment horizontal="right" vertical="center"/>
      <protection hidden="1"/>
    </xf>
    <xf numFmtId="0" fontId="33" fillId="0" borderId="20" xfId="41" applyFont="1" applyBorder="1" applyAlignment="1" applyProtection="1">
      <alignment horizontal="right" vertical="center"/>
      <protection hidden="1"/>
    </xf>
    <xf numFmtId="0" fontId="28" fillId="35" borderId="0" xfId="41" applyFont="1" applyFill="1" applyBorder="1" applyAlignment="1">
      <alignment horizontal="center" vertical="center"/>
    </xf>
    <xf numFmtId="0" fontId="25" fillId="0" borderId="0" xfId="41" applyFont="1" applyAlignment="1">
      <alignment horizontal="left" vertical="center" wrapText="1"/>
    </xf>
    <xf numFmtId="0" fontId="27" fillId="0" borderId="5" xfId="41" applyFont="1" applyBorder="1" applyAlignment="1" applyProtection="1">
      <alignment horizontal="center" vertical="center" wrapText="1" shrinkToFit="1"/>
      <protection hidden="1"/>
    </xf>
    <xf numFmtId="0" fontId="27" fillId="0" borderId="6" xfId="41" applyFont="1" applyBorder="1" applyAlignment="1" applyProtection="1">
      <alignment horizontal="center" vertical="center" shrinkToFit="1"/>
      <protection hidden="1"/>
    </xf>
    <xf numFmtId="0" fontId="27" fillId="0" borderId="7" xfId="41" applyFont="1" applyBorder="1" applyAlignment="1" applyProtection="1">
      <alignment horizontal="center" vertical="center" shrinkToFit="1"/>
      <protection hidden="1"/>
    </xf>
    <xf numFmtId="0" fontId="27" fillId="0" borderId="5" xfId="65" applyFont="1" applyBorder="1" applyAlignment="1" applyProtection="1">
      <alignment horizontal="center" vertical="center" wrapText="1" shrinkToFit="1"/>
      <protection hidden="1"/>
    </xf>
    <xf numFmtId="0" fontId="27" fillId="0" borderId="6" xfId="65" applyFont="1" applyBorder="1" applyAlignment="1" applyProtection="1">
      <alignment horizontal="center" vertical="center" shrinkToFit="1"/>
      <protection hidden="1"/>
    </xf>
    <xf numFmtId="0" fontId="27" fillId="0" borderId="7" xfId="65" applyFont="1" applyBorder="1" applyAlignment="1" applyProtection="1">
      <alignment horizontal="center" vertical="center" shrinkToFit="1"/>
      <protection hidden="1"/>
    </xf>
    <xf numFmtId="0" fontId="22" fillId="37" borderId="1" xfId="65" applyFont="1" applyFill="1" applyBorder="1" applyAlignment="1">
      <alignment horizontal="center" vertical="center"/>
    </xf>
    <xf numFmtId="0" fontId="22" fillId="37" borderId="1" xfId="65" applyFont="1" applyFill="1" applyBorder="1" applyAlignment="1">
      <alignment horizontal="center" vertical="center" wrapText="1"/>
    </xf>
    <xf numFmtId="0" fontId="22" fillId="37" borderId="3" xfId="65" applyFont="1" applyFill="1" applyBorder="1" applyAlignment="1">
      <alignment horizontal="center" vertical="center" wrapText="1"/>
    </xf>
    <xf numFmtId="0" fontId="22" fillId="37" borderId="3" xfId="65" applyFont="1" applyFill="1" applyBorder="1" applyAlignment="1">
      <alignment horizontal="center" vertical="center"/>
    </xf>
    <xf numFmtId="0" fontId="22" fillId="37" borderId="4" xfId="65" applyFont="1" applyFill="1" applyBorder="1" applyAlignment="1">
      <alignment horizontal="center" vertical="center"/>
    </xf>
    <xf numFmtId="0" fontId="22" fillId="38" borderId="2" xfId="65" applyFont="1" applyFill="1" applyBorder="1" applyAlignment="1">
      <alignment horizontal="center" vertical="center" wrapText="1"/>
    </xf>
    <xf numFmtId="0" fontId="22" fillId="38" borderId="3" xfId="65" applyFont="1" applyFill="1" applyBorder="1" applyAlignment="1">
      <alignment horizontal="center" vertical="center"/>
    </xf>
    <xf numFmtId="0" fontId="22" fillId="38" borderId="1" xfId="65" applyFont="1" applyFill="1" applyBorder="1" applyAlignment="1">
      <alignment horizontal="center" vertical="center"/>
    </xf>
    <xf numFmtId="0" fontId="22" fillId="38" borderId="1" xfId="65" applyFont="1" applyFill="1" applyBorder="1" applyAlignment="1">
      <alignment horizontal="center" vertical="center" wrapText="1"/>
    </xf>
    <xf numFmtId="0" fontId="22" fillId="38" borderId="3" xfId="65" applyFont="1" applyFill="1" applyBorder="1" applyAlignment="1">
      <alignment horizontal="center" vertical="center" wrapText="1"/>
    </xf>
    <xf numFmtId="0" fontId="22" fillId="38" borderId="4" xfId="65" applyFont="1" applyFill="1" applyBorder="1" applyAlignment="1">
      <alignment horizontal="center" vertical="center"/>
    </xf>
    <xf numFmtId="0" fontId="22" fillId="34" borderId="2" xfId="41" applyFont="1" applyFill="1" applyBorder="1" applyAlignment="1">
      <alignment horizontal="center" vertical="center" wrapText="1"/>
    </xf>
    <xf numFmtId="0" fontId="22" fillId="34" borderId="3" xfId="41" applyFont="1" applyFill="1" applyBorder="1" applyAlignment="1">
      <alignment horizontal="center" vertical="center"/>
    </xf>
    <xf numFmtId="0" fontId="22" fillId="34" borderId="1" xfId="41" applyFont="1" applyFill="1" applyBorder="1" applyAlignment="1">
      <alignment horizontal="center" vertical="center"/>
    </xf>
    <xf numFmtId="0" fontId="22" fillId="34" borderId="1" xfId="41" applyFont="1" applyFill="1" applyBorder="1" applyAlignment="1">
      <alignment horizontal="center" vertical="center" wrapText="1"/>
    </xf>
    <xf numFmtId="0" fontId="22" fillId="34" borderId="3" xfId="41" applyFont="1" applyFill="1" applyBorder="1" applyAlignment="1">
      <alignment horizontal="center" vertical="center" wrapText="1"/>
    </xf>
    <xf numFmtId="0" fontId="22" fillId="34" borderId="4" xfId="41" applyFont="1" applyFill="1" applyBorder="1" applyAlignment="1">
      <alignment horizontal="center" vertical="center"/>
    </xf>
    <xf numFmtId="0" fontId="22" fillId="37" borderId="2" xfId="65" applyFont="1" applyFill="1" applyBorder="1" applyAlignment="1">
      <alignment horizontal="center" vertical="center" wrapText="1"/>
    </xf>
    <xf numFmtId="0" fontId="22" fillId="36" borderId="1" xfId="41" applyFont="1" applyFill="1" applyBorder="1" applyAlignment="1">
      <alignment horizontal="center" vertical="center"/>
    </xf>
    <xf numFmtId="0" fontId="22" fillId="0" borderId="4" xfId="41" applyFont="1" applyBorder="1" applyAlignment="1">
      <alignment horizontal="left" vertical="center"/>
    </xf>
    <xf numFmtId="0" fontId="22" fillId="0" borderId="1" xfId="41" applyFont="1" applyBorder="1" applyAlignment="1">
      <alignment horizontal="left" vertical="center"/>
    </xf>
    <xf numFmtId="0" fontId="22" fillId="36" borderId="2" xfId="41" applyFont="1" applyFill="1" applyBorder="1" applyAlignment="1">
      <alignment horizontal="center" vertical="center"/>
    </xf>
    <xf numFmtId="176" fontId="22" fillId="0" borderId="17" xfId="41" applyNumberFormat="1" applyFont="1" applyBorder="1" applyAlignment="1" applyProtection="1">
      <alignment horizontal="center" vertical="center"/>
      <protection hidden="1"/>
    </xf>
    <xf numFmtId="0" fontId="22" fillId="0" borderId="0" xfId="41" applyFont="1" applyAlignment="1">
      <alignment horizontal="left"/>
    </xf>
    <xf numFmtId="38" fontId="27" fillId="2" borderId="5" xfId="42" applyFont="1" applyFill="1" applyBorder="1" applyAlignment="1" applyProtection="1">
      <alignment horizontal="center" vertical="center"/>
      <protection locked="0" hidden="1"/>
    </xf>
    <xf numFmtId="38" fontId="27" fillId="2" borderId="6" xfId="42" applyFont="1" applyFill="1" applyBorder="1" applyAlignment="1" applyProtection="1">
      <alignment horizontal="center" vertical="center"/>
      <protection locked="0" hidden="1"/>
    </xf>
    <xf numFmtId="38" fontId="27" fillId="2" borderId="7" xfId="42" applyFont="1" applyFill="1" applyBorder="1" applyAlignment="1" applyProtection="1">
      <alignment horizontal="center" vertical="center"/>
      <protection locked="0" hidden="1"/>
    </xf>
    <xf numFmtId="38" fontId="27" fillId="0" borderId="38" xfId="42" applyFont="1" applyBorder="1" applyAlignment="1" applyProtection="1">
      <alignment horizontal="center" vertical="center"/>
      <protection hidden="1"/>
    </xf>
    <xf numFmtId="38" fontId="27" fillId="0" borderId="39" xfId="42" applyFont="1" applyBorder="1" applyAlignment="1" applyProtection="1">
      <alignment horizontal="center" vertical="center"/>
      <protection hidden="1"/>
    </xf>
    <xf numFmtId="0" fontId="23" fillId="0" borderId="5" xfId="41" applyFont="1" applyBorder="1" applyAlignment="1">
      <alignment horizontal="center" vertical="center"/>
    </xf>
    <xf numFmtId="0" fontId="23" fillId="0" borderId="6" xfId="41" applyFont="1" applyBorder="1" applyAlignment="1">
      <alignment horizontal="center" vertical="center"/>
    </xf>
    <xf numFmtId="0" fontId="23" fillId="0" borderId="29" xfId="41" applyFont="1" applyBorder="1" applyAlignment="1">
      <alignment horizontal="center" vertical="center"/>
    </xf>
    <xf numFmtId="176" fontId="22" fillId="0" borderId="23" xfId="41" applyNumberFormat="1" applyFont="1" applyBorder="1" applyAlignment="1" applyProtection="1">
      <alignment horizontal="center" vertical="center"/>
      <protection hidden="1"/>
    </xf>
    <xf numFmtId="177" fontId="23" fillId="0" borderId="27" xfId="41" applyNumberFormat="1" applyFont="1" applyBorder="1" applyAlignment="1" applyProtection="1">
      <alignment horizontal="right" vertical="center"/>
      <protection hidden="1"/>
    </xf>
    <xf numFmtId="0" fontId="23" fillId="0" borderId="27" xfId="41" applyFont="1" applyBorder="1" applyAlignment="1" applyProtection="1">
      <alignment horizontal="right" vertical="center"/>
      <protection hidden="1"/>
    </xf>
    <xf numFmtId="177" fontId="23" fillId="0" borderId="6" xfId="41" applyNumberFormat="1" applyFont="1" applyBorder="1" applyAlignment="1" applyProtection="1">
      <alignment horizontal="right" vertical="center"/>
      <protection hidden="1"/>
    </xf>
    <xf numFmtId="0" fontId="23" fillId="0" borderId="6" xfId="41" applyFont="1" applyBorder="1" applyAlignment="1" applyProtection="1">
      <alignment horizontal="right" vertical="center"/>
      <protection hidden="1"/>
    </xf>
    <xf numFmtId="0" fontId="23" fillId="0" borderId="7" xfId="41" applyFont="1" applyBorder="1" applyAlignment="1" applyProtection="1">
      <alignment horizontal="right" vertical="center"/>
      <protection hidden="1"/>
    </xf>
    <xf numFmtId="178" fontId="0" fillId="0" borderId="0" xfId="76" applyNumberFormat="1" applyFont="1" applyAlignment="1">
      <alignment horizontal="center" vertical="center"/>
    </xf>
    <xf numFmtId="176" fontId="22" fillId="0" borderId="24" xfId="65" applyNumberFormat="1" applyFont="1" applyBorder="1" applyAlignment="1" applyProtection="1">
      <alignment horizontal="center" vertical="center"/>
      <protection hidden="1"/>
    </xf>
    <xf numFmtId="176" fontId="22" fillId="0" borderId="25" xfId="65" applyNumberFormat="1" applyFont="1" applyBorder="1" applyAlignment="1" applyProtection="1">
      <alignment horizontal="center" vertical="center"/>
      <protection hidden="1"/>
    </xf>
    <xf numFmtId="176" fontId="22" fillId="0" borderId="26" xfId="65" applyNumberFormat="1" applyFont="1" applyBorder="1" applyAlignment="1" applyProtection="1">
      <alignment horizontal="center" vertical="center"/>
      <protection hidden="1"/>
    </xf>
    <xf numFmtId="177" fontId="22" fillId="0" borderId="24" xfId="65" applyNumberFormat="1" applyFont="1" applyBorder="1" applyAlignment="1" applyProtection="1">
      <alignment horizontal="right" vertical="center"/>
      <protection hidden="1"/>
    </xf>
    <xf numFmtId="177" fontId="22" fillId="0" borderId="25" xfId="65" applyNumberFormat="1" applyFont="1" applyBorder="1" applyAlignment="1" applyProtection="1">
      <alignment horizontal="right" vertical="center"/>
      <protection hidden="1"/>
    </xf>
    <xf numFmtId="177" fontId="22" fillId="0" borderId="26" xfId="65" applyNumberFormat="1" applyFont="1" applyBorder="1" applyAlignment="1" applyProtection="1">
      <alignment horizontal="right" vertical="center"/>
      <protection hidden="1"/>
    </xf>
    <xf numFmtId="176" fontId="22" fillId="0" borderId="40" xfId="65" applyNumberFormat="1" applyFont="1" applyBorder="1" applyAlignment="1" applyProtection="1">
      <alignment horizontal="center" vertical="center"/>
      <protection hidden="1"/>
    </xf>
    <xf numFmtId="176" fontId="22" fillId="0" borderId="41" xfId="65" applyNumberFormat="1" applyFont="1" applyBorder="1" applyAlignment="1" applyProtection="1">
      <alignment horizontal="center" vertical="center"/>
      <protection hidden="1"/>
    </xf>
    <xf numFmtId="176" fontId="22" fillId="0" borderId="42" xfId="65" applyNumberFormat="1" applyFont="1" applyBorder="1" applyAlignment="1" applyProtection="1">
      <alignment horizontal="center" vertical="center"/>
      <protection hidden="1"/>
    </xf>
    <xf numFmtId="177" fontId="22" fillId="0" borderId="40" xfId="65" applyNumberFormat="1" applyFont="1" applyBorder="1" applyAlignment="1" applyProtection="1">
      <alignment horizontal="right" vertical="center"/>
      <protection hidden="1"/>
    </xf>
    <xf numFmtId="177" fontId="22" fillId="0" borderId="41" xfId="65" applyNumberFormat="1" applyFont="1" applyBorder="1" applyAlignment="1" applyProtection="1">
      <alignment horizontal="right" vertical="center"/>
      <protection hidden="1"/>
    </xf>
    <xf numFmtId="177" fontId="22" fillId="0" borderId="42" xfId="65" applyNumberFormat="1" applyFont="1" applyBorder="1" applyAlignment="1" applyProtection="1">
      <alignment horizontal="right" vertical="center"/>
      <protection hidden="1"/>
    </xf>
    <xf numFmtId="177" fontId="22" fillId="0" borderId="22" xfId="41" applyNumberFormat="1" applyFont="1" applyBorder="1" applyAlignment="1" applyProtection="1">
      <alignment horizontal="right" vertical="center"/>
      <protection hidden="1"/>
    </xf>
    <xf numFmtId="177" fontId="22" fillId="0" borderId="20" xfId="41" applyNumberFormat="1" applyFont="1" applyBorder="1" applyAlignment="1" applyProtection="1">
      <alignment horizontal="right" vertical="center"/>
      <protection hidden="1"/>
    </xf>
    <xf numFmtId="177" fontId="22" fillId="0" borderId="24" xfId="41" applyNumberFormat="1" applyFont="1" applyBorder="1" applyAlignment="1" applyProtection="1">
      <alignment horizontal="right" vertical="center"/>
      <protection hidden="1"/>
    </xf>
    <xf numFmtId="177" fontId="22" fillId="0" borderId="25" xfId="41" applyNumberFormat="1" applyFont="1" applyBorder="1" applyAlignment="1" applyProtection="1">
      <alignment horizontal="right" vertical="center"/>
      <protection hidden="1"/>
    </xf>
    <xf numFmtId="177" fontId="22" fillId="0" borderId="26" xfId="41" applyNumberFormat="1" applyFont="1" applyBorder="1" applyAlignment="1" applyProtection="1">
      <alignment horizontal="right" vertical="center"/>
      <protection hidden="1"/>
    </xf>
    <xf numFmtId="177" fontId="22" fillId="0" borderId="40" xfId="41" applyNumberFormat="1" applyFont="1" applyBorder="1" applyAlignment="1" applyProtection="1">
      <alignment horizontal="right" vertical="center"/>
      <protection hidden="1"/>
    </xf>
    <xf numFmtId="177" fontId="22" fillId="0" borderId="41" xfId="41" applyNumberFormat="1" applyFont="1" applyBorder="1" applyAlignment="1" applyProtection="1">
      <alignment horizontal="right" vertical="center"/>
      <protection hidden="1"/>
    </xf>
    <xf numFmtId="177" fontId="22" fillId="0" borderId="42" xfId="41" applyNumberFormat="1" applyFont="1" applyBorder="1" applyAlignment="1" applyProtection="1">
      <alignment horizontal="right" vertical="center"/>
      <protection hidden="1"/>
    </xf>
    <xf numFmtId="0" fontId="22" fillId="0" borderId="24" xfId="41" applyFont="1" applyBorder="1" applyAlignment="1" applyProtection="1">
      <alignment horizontal="center" vertical="center" wrapText="1"/>
      <protection hidden="1"/>
    </xf>
    <xf numFmtId="0" fontId="22" fillId="0" borderId="25" xfId="41" applyFont="1" applyBorder="1" applyAlignment="1" applyProtection="1">
      <alignment horizontal="center" vertical="center"/>
      <protection hidden="1"/>
    </xf>
    <xf numFmtId="0" fontId="22" fillId="0" borderId="18" xfId="41" applyFont="1" applyBorder="1" applyAlignment="1" applyProtection="1">
      <alignment horizontal="center" vertical="center" wrapText="1"/>
      <protection hidden="1"/>
    </xf>
    <xf numFmtId="0" fontId="22" fillId="0" borderId="0" xfId="41" applyFont="1" applyBorder="1" applyAlignment="1" applyProtection="1">
      <alignment horizontal="center" vertical="center"/>
      <protection hidden="1"/>
    </xf>
    <xf numFmtId="0" fontId="22" fillId="0" borderId="19" xfId="41" applyFont="1" applyBorder="1" applyAlignment="1" applyProtection="1">
      <alignment horizontal="center" vertical="center" wrapText="1"/>
      <protection hidden="1"/>
    </xf>
    <xf numFmtId="0" fontId="22" fillId="0" borderId="22" xfId="41" applyFont="1" applyBorder="1" applyAlignment="1" applyProtection="1">
      <alignment horizontal="center" vertical="center"/>
      <protection hidden="1"/>
    </xf>
  </cellXfs>
  <cellStyles count="77">
    <cellStyle name="20% - アクセント 1" xfId="18" builtinId="30" customBuiltin="1"/>
    <cellStyle name="20% - アクセント 1 2" xfId="48"/>
    <cellStyle name="20% - アクセント 2" xfId="22" builtinId="34" customBuiltin="1"/>
    <cellStyle name="20% - アクセント 2 2" xfId="50"/>
    <cellStyle name="20% - アクセント 3" xfId="26" builtinId="38" customBuiltin="1"/>
    <cellStyle name="20% - アクセント 3 2" xfId="52"/>
    <cellStyle name="20% - アクセント 4" xfId="30" builtinId="42" customBuiltin="1"/>
    <cellStyle name="20% - アクセント 4 2" xfId="54"/>
    <cellStyle name="20% - アクセント 5" xfId="34" builtinId="46" customBuiltin="1"/>
    <cellStyle name="20% - アクセント 5 2" xfId="56"/>
    <cellStyle name="20% - アクセント 6" xfId="38" builtinId="50" customBuiltin="1"/>
    <cellStyle name="20% - アクセント 6 2" xfId="58"/>
    <cellStyle name="40% - アクセント 1" xfId="19" builtinId="31" customBuiltin="1"/>
    <cellStyle name="40% - アクセント 1 2" xfId="49"/>
    <cellStyle name="40% - アクセント 2" xfId="23" builtinId="35" customBuiltin="1"/>
    <cellStyle name="40% - アクセント 2 2" xfId="51"/>
    <cellStyle name="40% - アクセント 3" xfId="27" builtinId="39" customBuiltin="1"/>
    <cellStyle name="40% - アクセント 3 2" xfId="53"/>
    <cellStyle name="40% - アクセント 4" xfId="31" builtinId="43" customBuiltin="1"/>
    <cellStyle name="40% - アクセント 4 2" xfId="55"/>
    <cellStyle name="40% - アクセント 5" xfId="35" builtinId="47" customBuiltin="1"/>
    <cellStyle name="40% - アクセント 5 2" xfId="57"/>
    <cellStyle name="40% - アクセント 6" xfId="39" builtinId="51" customBuiltin="1"/>
    <cellStyle name="40% - アクセント 6 2" xfId="59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" xfId="76" builtinId="5"/>
    <cellStyle name="パーセント 2" xfId="70"/>
    <cellStyle name="パーセント 3" xfId="74"/>
    <cellStyle name="ハイパーリンク" xfId="75" builtinId="8"/>
    <cellStyle name="メモ 2" xfId="44"/>
    <cellStyle name="メモ 3" xfId="47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68"/>
    <cellStyle name="桁区切り 3" xfId="71"/>
    <cellStyle name="桁区切り 4" xfId="42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入力" xfId="9" builtinId="20" customBuiltin="1"/>
    <cellStyle name="標準" xfId="0" builtinId="0"/>
    <cellStyle name="標準 2" xfId="43"/>
    <cellStyle name="標準 2 2" xfId="62"/>
    <cellStyle name="標準 2 3" xfId="65"/>
    <cellStyle name="標準 2 4" xfId="61"/>
    <cellStyle name="標準 3" xfId="45"/>
    <cellStyle name="標準 3 2" xfId="69"/>
    <cellStyle name="標準 3 3" xfId="66"/>
    <cellStyle name="標準 4" xfId="46"/>
    <cellStyle name="標準 4 2" xfId="72"/>
    <cellStyle name="標準 4 3" xfId="64"/>
    <cellStyle name="標準 5" xfId="67"/>
    <cellStyle name="標準 5 2" xfId="73"/>
    <cellStyle name="標準 6" xfId="63"/>
    <cellStyle name="標準 7" xfId="60"/>
    <cellStyle name="標準 8" xfId="41"/>
    <cellStyle name="良い" xfId="6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78442</xdr:colOff>
      <xdr:row>25</xdr:row>
      <xdr:rowOff>64996</xdr:rowOff>
    </xdr:from>
    <xdr:to>
      <xdr:col>53</xdr:col>
      <xdr:colOff>76201</xdr:colOff>
      <xdr:row>26</xdr:row>
      <xdr:rowOff>417421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2030" y="7741025"/>
          <a:ext cx="894230" cy="856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hf.go.jp/loan/kanri/smile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H27"/>
  <sheetViews>
    <sheetView tabSelected="1" zoomScale="85" zoomScaleNormal="85" workbookViewId="0">
      <selection activeCell="G6" sqref="G6:J6"/>
    </sheetView>
  </sheetViews>
  <sheetFormatPr defaultRowHeight="13.5"/>
  <cols>
    <col min="1" max="2" width="3.625" customWidth="1"/>
    <col min="3" max="13" width="3" customWidth="1"/>
    <col min="14" max="17" width="3.875" customWidth="1"/>
    <col min="18" max="18" width="3.75" customWidth="1"/>
    <col min="19" max="19" width="1.375" customWidth="1"/>
    <col min="20" max="20" width="15.125" customWidth="1"/>
    <col min="21" max="21" width="5" customWidth="1"/>
    <col min="22" max="33" width="3" customWidth="1"/>
    <col min="34" max="38" width="3.875" customWidth="1"/>
    <col min="39" max="39" width="1.375" customWidth="1"/>
    <col min="40" max="40" width="15.125" customWidth="1"/>
    <col min="41" max="41" width="5" customWidth="1"/>
    <col min="42" max="53" width="3" customWidth="1"/>
    <col min="54" max="58" width="3.875" customWidth="1"/>
    <col min="59" max="59" width="1.375" customWidth="1"/>
    <col min="60" max="60" width="15.125" customWidth="1"/>
  </cols>
  <sheetData>
    <row r="2" spans="2:60" ht="31.5" customHeight="1">
      <c r="B2" s="57" t="s">
        <v>40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17"/>
    </row>
    <row r="3" spans="2:60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</row>
    <row r="4" spans="2:60" ht="54" customHeight="1">
      <c r="B4" s="58" t="s">
        <v>41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18"/>
      <c r="AP4" s="4"/>
      <c r="AQ4" s="4"/>
    </row>
    <row r="5" spans="2:60" ht="14.25" thickBo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</row>
    <row r="6" spans="2:60" ht="22.5" customHeight="1" thickBot="1">
      <c r="B6" s="83" t="s">
        <v>0</v>
      </c>
      <c r="C6" s="83"/>
      <c r="D6" s="83"/>
      <c r="E6" s="83"/>
      <c r="F6" s="86"/>
      <c r="G6" s="89"/>
      <c r="H6" s="90"/>
      <c r="I6" s="90"/>
      <c r="J6" s="91"/>
      <c r="K6" s="84" t="s">
        <v>1</v>
      </c>
      <c r="L6" s="85"/>
      <c r="M6" s="15" t="s">
        <v>35</v>
      </c>
      <c r="N6" s="3"/>
      <c r="O6" s="3"/>
      <c r="P6" s="3"/>
      <c r="Q6" s="3"/>
      <c r="R6" s="3"/>
      <c r="S6" s="3"/>
      <c r="T6" s="3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2:60" ht="22.5" customHeight="1">
      <c r="B7" s="83" t="s">
        <v>2</v>
      </c>
      <c r="C7" s="83"/>
      <c r="D7" s="83"/>
      <c r="E7" s="83"/>
      <c r="F7" s="83"/>
      <c r="G7" s="92">
        <f>50*G6</f>
        <v>0</v>
      </c>
      <c r="H7" s="93"/>
      <c r="I7" s="93"/>
      <c r="J7" s="93"/>
      <c r="K7" s="84" t="s">
        <v>3</v>
      </c>
      <c r="L7" s="85"/>
      <c r="M7" s="3"/>
      <c r="N7" s="3"/>
      <c r="O7" s="3"/>
      <c r="P7" s="3"/>
      <c r="Q7" s="3"/>
      <c r="R7" s="3"/>
      <c r="S7" s="3"/>
      <c r="T7" s="3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2:60" ht="14.25" thickBot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</row>
    <row r="9" spans="2:60" ht="48" customHeight="1" thickBot="1">
      <c r="B9" s="59" t="s">
        <v>37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1"/>
      <c r="U9" s="14"/>
      <c r="V9" s="62" t="s">
        <v>38</v>
      </c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4"/>
      <c r="AO9" s="14"/>
      <c r="AP9" s="62" t="s">
        <v>39</v>
      </c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4"/>
    </row>
    <row r="10" spans="2:60" ht="7.5" customHeight="1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</row>
    <row r="11" spans="2:60" ht="78.75" customHeight="1">
      <c r="B11" s="76" t="s">
        <v>4</v>
      </c>
      <c r="C11" s="77"/>
      <c r="D11" s="77"/>
      <c r="E11" s="77"/>
      <c r="F11" s="78" t="s">
        <v>5</v>
      </c>
      <c r="G11" s="78"/>
      <c r="H11" s="78"/>
      <c r="I11" s="79" t="s">
        <v>34</v>
      </c>
      <c r="J11" s="79"/>
      <c r="K11" s="78"/>
      <c r="L11" s="78"/>
      <c r="M11" s="78"/>
      <c r="N11" s="80" t="s">
        <v>33</v>
      </c>
      <c r="O11" s="77"/>
      <c r="P11" s="77"/>
      <c r="Q11" s="77"/>
      <c r="R11" s="81"/>
      <c r="S11" s="10"/>
      <c r="T11" s="8" t="s">
        <v>29</v>
      </c>
      <c r="V11" s="82" t="s">
        <v>4</v>
      </c>
      <c r="W11" s="68"/>
      <c r="X11" s="68"/>
      <c r="Y11" s="68"/>
      <c r="Z11" s="65" t="s">
        <v>5</v>
      </c>
      <c r="AA11" s="65"/>
      <c r="AB11" s="65"/>
      <c r="AC11" s="66" t="s">
        <v>34</v>
      </c>
      <c r="AD11" s="66"/>
      <c r="AE11" s="65"/>
      <c r="AF11" s="65"/>
      <c r="AG11" s="65"/>
      <c r="AH11" s="67" t="s">
        <v>33</v>
      </c>
      <c r="AI11" s="68"/>
      <c r="AJ11" s="68"/>
      <c r="AK11" s="68"/>
      <c r="AL11" s="69"/>
      <c r="AN11" s="13" t="s">
        <v>29</v>
      </c>
      <c r="AP11" s="70" t="s">
        <v>4</v>
      </c>
      <c r="AQ11" s="71"/>
      <c r="AR11" s="71"/>
      <c r="AS11" s="71"/>
      <c r="AT11" s="72" t="s">
        <v>5</v>
      </c>
      <c r="AU11" s="72"/>
      <c r="AV11" s="72"/>
      <c r="AW11" s="73" t="s">
        <v>34</v>
      </c>
      <c r="AX11" s="73"/>
      <c r="AY11" s="72"/>
      <c r="AZ11" s="72"/>
      <c r="BA11" s="72"/>
      <c r="BB11" s="74" t="s">
        <v>33</v>
      </c>
      <c r="BC11" s="71"/>
      <c r="BD11" s="71"/>
      <c r="BE11" s="71"/>
      <c r="BF11" s="75"/>
      <c r="BH11" s="19" t="s">
        <v>29</v>
      </c>
    </row>
    <row r="12" spans="2:60" ht="21.75" customHeight="1">
      <c r="B12" s="50" t="s">
        <v>19</v>
      </c>
      <c r="C12" s="51"/>
      <c r="D12" s="51"/>
      <c r="E12" s="51"/>
      <c r="F12" s="87">
        <f>利息表!G6</f>
        <v>4.0000000000000001E-3</v>
      </c>
      <c r="G12" s="87"/>
      <c r="H12" s="87"/>
      <c r="I12" s="53">
        <f>$G$6*利息表!K6</f>
        <v>0</v>
      </c>
      <c r="J12" s="53"/>
      <c r="K12" s="53"/>
      <c r="L12" s="53"/>
      <c r="M12" s="53"/>
      <c r="N12" s="54">
        <f>$G$6*利息表!O6</f>
        <v>0</v>
      </c>
      <c r="O12" s="55"/>
      <c r="P12" s="55"/>
      <c r="Q12" s="55"/>
      <c r="R12" s="56"/>
      <c r="S12" s="1"/>
      <c r="T12" s="11">
        <f>N12</f>
        <v>0</v>
      </c>
      <c r="V12" s="50" t="s">
        <v>19</v>
      </c>
      <c r="W12" s="51"/>
      <c r="X12" s="51"/>
      <c r="Y12" s="51"/>
      <c r="Z12" s="52">
        <f>利息表!AA6</f>
        <v>5.0000000000000001E-3</v>
      </c>
      <c r="AA12" s="52"/>
      <c r="AB12" s="52"/>
      <c r="AC12" s="53">
        <f>$G$6*利息表!AE6</f>
        <v>0</v>
      </c>
      <c r="AD12" s="53"/>
      <c r="AE12" s="53"/>
      <c r="AF12" s="53"/>
      <c r="AG12" s="53"/>
      <c r="AH12" s="54">
        <f>$G$6*利息表!AI6</f>
        <v>0</v>
      </c>
      <c r="AI12" s="55"/>
      <c r="AJ12" s="55"/>
      <c r="AK12" s="55"/>
      <c r="AL12" s="56"/>
      <c r="AN12" s="11">
        <f>AH12</f>
        <v>0</v>
      </c>
      <c r="AP12" s="50" t="s">
        <v>19</v>
      </c>
      <c r="AQ12" s="51"/>
      <c r="AR12" s="51"/>
      <c r="AS12" s="51"/>
      <c r="AT12" s="52">
        <f>利息表!AU6</f>
        <v>4.5000000000000005E-3</v>
      </c>
      <c r="AU12" s="52"/>
      <c r="AV12" s="52"/>
      <c r="AW12" s="53">
        <f>$G$6*利息表!AY6</f>
        <v>0</v>
      </c>
      <c r="AX12" s="53"/>
      <c r="AY12" s="53"/>
      <c r="AZ12" s="53"/>
      <c r="BA12" s="53"/>
      <c r="BB12" s="54">
        <f>$G$6*利息表!BC6</f>
        <v>0</v>
      </c>
      <c r="BC12" s="55"/>
      <c r="BD12" s="55"/>
      <c r="BE12" s="55"/>
      <c r="BF12" s="56"/>
      <c r="BH12" s="11">
        <f>BB12</f>
        <v>0</v>
      </c>
    </row>
    <row r="13" spans="2:60" ht="21.75" customHeight="1">
      <c r="B13" s="21" t="s">
        <v>20</v>
      </c>
      <c r="C13" s="22"/>
      <c r="D13" s="22"/>
      <c r="E13" s="22"/>
      <c r="F13" s="49">
        <f>利息表!G7</f>
        <v>6.0000000000000001E-3</v>
      </c>
      <c r="G13" s="49"/>
      <c r="H13" s="49"/>
      <c r="I13" s="24">
        <f>$G$6*利息表!K7</f>
        <v>0</v>
      </c>
      <c r="J13" s="24"/>
      <c r="K13" s="24"/>
      <c r="L13" s="24"/>
      <c r="M13" s="24"/>
      <c r="N13" s="25">
        <f>$G$6*利息表!O7</f>
        <v>0</v>
      </c>
      <c r="O13" s="26"/>
      <c r="P13" s="26"/>
      <c r="Q13" s="26"/>
      <c r="R13" s="27"/>
      <c r="S13" s="1"/>
      <c r="T13" s="2">
        <f>T12+N13</f>
        <v>0</v>
      </c>
      <c r="V13" s="21" t="s">
        <v>20</v>
      </c>
      <c r="W13" s="22"/>
      <c r="X13" s="22"/>
      <c r="Y13" s="22"/>
      <c r="Z13" s="23">
        <f>利息表!AA7</f>
        <v>7.0000000000000001E-3</v>
      </c>
      <c r="AA13" s="23"/>
      <c r="AB13" s="23"/>
      <c r="AC13" s="24">
        <f>$G$6*利息表!AE7</f>
        <v>0</v>
      </c>
      <c r="AD13" s="24"/>
      <c r="AE13" s="24"/>
      <c r="AF13" s="24"/>
      <c r="AG13" s="24"/>
      <c r="AH13" s="25">
        <f>$G$6*利息表!AI7</f>
        <v>0</v>
      </c>
      <c r="AI13" s="26"/>
      <c r="AJ13" s="26"/>
      <c r="AK13" s="26"/>
      <c r="AL13" s="27"/>
      <c r="AN13" s="2">
        <f>AN12+AH13</f>
        <v>0</v>
      </c>
      <c r="AP13" s="21" t="s">
        <v>20</v>
      </c>
      <c r="AQ13" s="22"/>
      <c r="AR13" s="22"/>
      <c r="AS13" s="22"/>
      <c r="AT13" s="23">
        <f>利息表!AU7</f>
        <v>6.5000000000000006E-3</v>
      </c>
      <c r="AU13" s="23"/>
      <c r="AV13" s="23"/>
      <c r="AW13" s="24">
        <f>$G$6*利息表!AY7</f>
        <v>0</v>
      </c>
      <c r="AX13" s="24"/>
      <c r="AY13" s="24"/>
      <c r="AZ13" s="24"/>
      <c r="BA13" s="24"/>
      <c r="BB13" s="25">
        <f>$G$6*利息表!BC7</f>
        <v>0</v>
      </c>
      <c r="BC13" s="26"/>
      <c r="BD13" s="26"/>
      <c r="BE13" s="26"/>
      <c r="BF13" s="27"/>
      <c r="BH13" s="16">
        <f>BH12+BB13</f>
        <v>0</v>
      </c>
    </row>
    <row r="14" spans="2:60" ht="21.75" customHeight="1">
      <c r="B14" s="21" t="s">
        <v>21</v>
      </c>
      <c r="C14" s="22"/>
      <c r="D14" s="22"/>
      <c r="E14" s="22"/>
      <c r="F14" s="49">
        <f>利息表!G8</f>
        <v>8.0000000000000002E-3</v>
      </c>
      <c r="G14" s="49"/>
      <c r="H14" s="49"/>
      <c r="I14" s="24">
        <f>$G$6*利息表!K8</f>
        <v>0</v>
      </c>
      <c r="J14" s="24"/>
      <c r="K14" s="24"/>
      <c r="L14" s="24"/>
      <c r="M14" s="24"/>
      <c r="N14" s="25">
        <f>$G$6*利息表!O8</f>
        <v>0</v>
      </c>
      <c r="O14" s="26"/>
      <c r="P14" s="26"/>
      <c r="Q14" s="26"/>
      <c r="R14" s="27"/>
      <c r="S14" s="1"/>
      <c r="T14" s="2">
        <f t="shared" ref="T14:T21" si="0">T13+N14</f>
        <v>0</v>
      </c>
      <c r="V14" s="21" t="s">
        <v>21</v>
      </c>
      <c r="W14" s="22"/>
      <c r="X14" s="22"/>
      <c r="Y14" s="22"/>
      <c r="Z14" s="23">
        <f>利息表!AA8</f>
        <v>9.0000000000000011E-3</v>
      </c>
      <c r="AA14" s="23"/>
      <c r="AB14" s="23"/>
      <c r="AC14" s="24">
        <f>$G$6*利息表!AE8</f>
        <v>0</v>
      </c>
      <c r="AD14" s="24"/>
      <c r="AE14" s="24"/>
      <c r="AF14" s="24"/>
      <c r="AG14" s="24"/>
      <c r="AH14" s="25">
        <f>$G$6*利息表!AI8</f>
        <v>0</v>
      </c>
      <c r="AI14" s="26"/>
      <c r="AJ14" s="26"/>
      <c r="AK14" s="26"/>
      <c r="AL14" s="27"/>
      <c r="AN14" s="2">
        <f t="shared" ref="AN14:AN21" si="1">AN13+AH14</f>
        <v>0</v>
      </c>
      <c r="AP14" s="21" t="s">
        <v>21</v>
      </c>
      <c r="AQ14" s="22"/>
      <c r="AR14" s="22"/>
      <c r="AS14" s="22"/>
      <c r="AT14" s="23">
        <f>利息表!AU8</f>
        <v>8.5000000000000006E-3</v>
      </c>
      <c r="AU14" s="23"/>
      <c r="AV14" s="23"/>
      <c r="AW14" s="24">
        <f>$G$6*利息表!AY8</f>
        <v>0</v>
      </c>
      <c r="AX14" s="24"/>
      <c r="AY14" s="24"/>
      <c r="AZ14" s="24"/>
      <c r="BA14" s="24"/>
      <c r="BB14" s="25">
        <f>$G$6*利息表!BC8</f>
        <v>0</v>
      </c>
      <c r="BC14" s="26"/>
      <c r="BD14" s="26"/>
      <c r="BE14" s="26"/>
      <c r="BF14" s="27"/>
      <c r="BH14" s="16">
        <f t="shared" ref="BH14:BH21" si="2">BH13+BB14</f>
        <v>0</v>
      </c>
    </row>
    <row r="15" spans="2:60" ht="21.75" customHeight="1">
      <c r="B15" s="21" t="s">
        <v>22</v>
      </c>
      <c r="C15" s="22"/>
      <c r="D15" s="22"/>
      <c r="E15" s="22"/>
      <c r="F15" s="49">
        <f>利息表!G9</f>
        <v>8.0000000000000002E-3</v>
      </c>
      <c r="G15" s="49"/>
      <c r="H15" s="49"/>
      <c r="I15" s="24">
        <f>$G$6*利息表!K9</f>
        <v>0</v>
      </c>
      <c r="J15" s="24"/>
      <c r="K15" s="24"/>
      <c r="L15" s="24"/>
      <c r="M15" s="24"/>
      <c r="N15" s="25">
        <f>$G$6*利息表!O9</f>
        <v>0</v>
      </c>
      <c r="O15" s="26"/>
      <c r="P15" s="26"/>
      <c r="Q15" s="26"/>
      <c r="R15" s="27"/>
      <c r="S15" s="1"/>
      <c r="T15" s="2">
        <f t="shared" si="0"/>
        <v>0</v>
      </c>
      <c r="V15" s="21" t="s">
        <v>22</v>
      </c>
      <c r="W15" s="22"/>
      <c r="X15" s="22"/>
      <c r="Y15" s="22"/>
      <c r="Z15" s="23">
        <f>利息表!AA9</f>
        <v>9.0000000000000011E-3</v>
      </c>
      <c r="AA15" s="23"/>
      <c r="AB15" s="23"/>
      <c r="AC15" s="24">
        <f>$G$6*利息表!AE9</f>
        <v>0</v>
      </c>
      <c r="AD15" s="24"/>
      <c r="AE15" s="24"/>
      <c r="AF15" s="24"/>
      <c r="AG15" s="24"/>
      <c r="AH15" s="25">
        <f>$G$6*利息表!AI9</f>
        <v>0</v>
      </c>
      <c r="AI15" s="26"/>
      <c r="AJ15" s="26"/>
      <c r="AK15" s="26"/>
      <c r="AL15" s="27"/>
      <c r="AN15" s="2">
        <f t="shared" si="1"/>
        <v>0</v>
      </c>
      <c r="AP15" s="21" t="s">
        <v>22</v>
      </c>
      <c r="AQ15" s="22"/>
      <c r="AR15" s="22"/>
      <c r="AS15" s="22"/>
      <c r="AT15" s="23">
        <f>利息表!AU9</f>
        <v>8.5000000000000006E-3</v>
      </c>
      <c r="AU15" s="23"/>
      <c r="AV15" s="23"/>
      <c r="AW15" s="24">
        <f>$G$6*利息表!AY9</f>
        <v>0</v>
      </c>
      <c r="AX15" s="24"/>
      <c r="AY15" s="24"/>
      <c r="AZ15" s="24"/>
      <c r="BA15" s="24"/>
      <c r="BB15" s="25">
        <f>$G$6*利息表!BC9</f>
        <v>0</v>
      </c>
      <c r="BC15" s="26"/>
      <c r="BD15" s="26"/>
      <c r="BE15" s="26"/>
      <c r="BF15" s="27"/>
      <c r="BH15" s="16">
        <f t="shared" si="2"/>
        <v>0</v>
      </c>
    </row>
    <row r="16" spans="2:60" ht="21.75" customHeight="1">
      <c r="B16" s="21" t="s">
        <v>23</v>
      </c>
      <c r="C16" s="22"/>
      <c r="D16" s="22"/>
      <c r="E16" s="22"/>
      <c r="F16" s="49">
        <f>利息表!G10</f>
        <v>8.9999999999999993E-3</v>
      </c>
      <c r="G16" s="49"/>
      <c r="H16" s="49"/>
      <c r="I16" s="24">
        <f>$G$6*利息表!K10</f>
        <v>0</v>
      </c>
      <c r="J16" s="24"/>
      <c r="K16" s="24"/>
      <c r="L16" s="24"/>
      <c r="M16" s="24"/>
      <c r="N16" s="25">
        <f>$G$6*利息表!O10</f>
        <v>0</v>
      </c>
      <c r="O16" s="26"/>
      <c r="P16" s="26"/>
      <c r="Q16" s="26"/>
      <c r="R16" s="27"/>
      <c r="S16" s="1"/>
      <c r="T16" s="2">
        <f t="shared" si="0"/>
        <v>0</v>
      </c>
      <c r="V16" s="21" t="s">
        <v>23</v>
      </c>
      <c r="W16" s="22"/>
      <c r="X16" s="22"/>
      <c r="Y16" s="22"/>
      <c r="Z16" s="23">
        <f>利息表!AA10</f>
        <v>9.9999999999999985E-3</v>
      </c>
      <c r="AA16" s="23"/>
      <c r="AB16" s="23"/>
      <c r="AC16" s="24">
        <f>$G$6*利息表!AE10</f>
        <v>0</v>
      </c>
      <c r="AD16" s="24"/>
      <c r="AE16" s="24"/>
      <c r="AF16" s="24"/>
      <c r="AG16" s="24"/>
      <c r="AH16" s="25">
        <f>$G$6*利息表!AI10</f>
        <v>0</v>
      </c>
      <c r="AI16" s="26"/>
      <c r="AJ16" s="26"/>
      <c r="AK16" s="26"/>
      <c r="AL16" s="27"/>
      <c r="AN16" s="2">
        <f t="shared" si="1"/>
        <v>0</v>
      </c>
      <c r="AP16" s="21" t="s">
        <v>23</v>
      </c>
      <c r="AQ16" s="22"/>
      <c r="AR16" s="22"/>
      <c r="AS16" s="22"/>
      <c r="AT16" s="23">
        <f>利息表!AU10</f>
        <v>9.4999999999999998E-3</v>
      </c>
      <c r="AU16" s="23"/>
      <c r="AV16" s="23"/>
      <c r="AW16" s="24">
        <f>$G$6*利息表!AY10</f>
        <v>0</v>
      </c>
      <c r="AX16" s="24"/>
      <c r="AY16" s="24"/>
      <c r="AZ16" s="24"/>
      <c r="BA16" s="24"/>
      <c r="BB16" s="25">
        <f>$G$6*利息表!BC10</f>
        <v>0</v>
      </c>
      <c r="BC16" s="26"/>
      <c r="BD16" s="26"/>
      <c r="BE16" s="26"/>
      <c r="BF16" s="27"/>
      <c r="BH16" s="16">
        <f t="shared" si="2"/>
        <v>0</v>
      </c>
    </row>
    <row r="17" spans="2:60" ht="21.75" customHeight="1">
      <c r="B17" s="21" t="s">
        <v>24</v>
      </c>
      <c r="C17" s="22"/>
      <c r="D17" s="22"/>
      <c r="E17" s="22"/>
      <c r="F17" s="49">
        <f>利息表!G11</f>
        <v>2.2599999999999999E-2</v>
      </c>
      <c r="G17" s="49"/>
      <c r="H17" s="49"/>
      <c r="I17" s="24">
        <f>$G$6*利息表!K11</f>
        <v>0</v>
      </c>
      <c r="J17" s="24"/>
      <c r="K17" s="24"/>
      <c r="L17" s="24"/>
      <c r="M17" s="24"/>
      <c r="N17" s="25">
        <f>$G$6*利息表!O11</f>
        <v>0</v>
      </c>
      <c r="O17" s="26"/>
      <c r="P17" s="26"/>
      <c r="Q17" s="26"/>
      <c r="R17" s="27"/>
      <c r="S17" s="1"/>
      <c r="T17" s="2">
        <f t="shared" si="0"/>
        <v>0</v>
      </c>
      <c r="V17" s="21" t="s">
        <v>24</v>
      </c>
      <c r="W17" s="22"/>
      <c r="X17" s="22"/>
      <c r="Y17" s="22"/>
      <c r="Z17" s="23">
        <f>利息表!AA11</f>
        <v>2.3599999999999999E-2</v>
      </c>
      <c r="AA17" s="23"/>
      <c r="AB17" s="23"/>
      <c r="AC17" s="24">
        <f>$G$6*利息表!AE11</f>
        <v>0</v>
      </c>
      <c r="AD17" s="24"/>
      <c r="AE17" s="24"/>
      <c r="AF17" s="24"/>
      <c r="AG17" s="24"/>
      <c r="AH17" s="25">
        <f>$G$6*利息表!AI11</f>
        <v>0</v>
      </c>
      <c r="AI17" s="26"/>
      <c r="AJ17" s="26"/>
      <c r="AK17" s="26"/>
      <c r="AL17" s="27"/>
      <c r="AN17" s="2">
        <f t="shared" si="1"/>
        <v>0</v>
      </c>
      <c r="AP17" s="21" t="s">
        <v>24</v>
      </c>
      <c r="AQ17" s="22"/>
      <c r="AR17" s="22"/>
      <c r="AS17" s="22"/>
      <c r="AT17" s="23">
        <f>利息表!AU11</f>
        <v>2.3099999999999999E-2</v>
      </c>
      <c r="AU17" s="23"/>
      <c r="AV17" s="23"/>
      <c r="AW17" s="24">
        <f>$G$6*利息表!AY11</f>
        <v>0</v>
      </c>
      <c r="AX17" s="24"/>
      <c r="AY17" s="24"/>
      <c r="AZ17" s="24"/>
      <c r="BA17" s="24"/>
      <c r="BB17" s="25">
        <f>$G$6*利息表!BC11</f>
        <v>0</v>
      </c>
      <c r="BC17" s="26"/>
      <c r="BD17" s="26"/>
      <c r="BE17" s="26"/>
      <c r="BF17" s="27"/>
      <c r="BH17" s="16">
        <f t="shared" si="2"/>
        <v>0</v>
      </c>
    </row>
    <row r="18" spans="2:60" ht="21.75" customHeight="1">
      <c r="B18" s="21" t="s">
        <v>25</v>
      </c>
      <c r="C18" s="22"/>
      <c r="D18" s="22"/>
      <c r="E18" s="22"/>
      <c r="F18" s="49">
        <f>利息表!G12</f>
        <v>2.7799999999999998E-2</v>
      </c>
      <c r="G18" s="49"/>
      <c r="H18" s="49"/>
      <c r="I18" s="24">
        <f>$G$6*利息表!K12</f>
        <v>0</v>
      </c>
      <c r="J18" s="24"/>
      <c r="K18" s="24"/>
      <c r="L18" s="24"/>
      <c r="M18" s="24"/>
      <c r="N18" s="25">
        <f>$G$6*利息表!O12</f>
        <v>0</v>
      </c>
      <c r="O18" s="26"/>
      <c r="P18" s="26"/>
      <c r="Q18" s="26"/>
      <c r="R18" s="27"/>
      <c r="S18" s="1"/>
      <c r="T18" s="2">
        <f t="shared" si="0"/>
        <v>0</v>
      </c>
      <c r="V18" s="21" t="s">
        <v>25</v>
      </c>
      <c r="W18" s="22"/>
      <c r="X18" s="22"/>
      <c r="Y18" s="22"/>
      <c r="Z18" s="23">
        <f>利息表!AA12</f>
        <v>2.8799999999999999E-2</v>
      </c>
      <c r="AA18" s="23"/>
      <c r="AB18" s="23"/>
      <c r="AC18" s="24">
        <f>$G$6*利息表!AE12</f>
        <v>0</v>
      </c>
      <c r="AD18" s="24"/>
      <c r="AE18" s="24"/>
      <c r="AF18" s="24"/>
      <c r="AG18" s="24"/>
      <c r="AH18" s="25">
        <f>$G$6*利息表!AI12</f>
        <v>0</v>
      </c>
      <c r="AI18" s="26"/>
      <c r="AJ18" s="26"/>
      <c r="AK18" s="26"/>
      <c r="AL18" s="27"/>
      <c r="AN18" s="2">
        <f t="shared" si="1"/>
        <v>0</v>
      </c>
      <c r="AP18" s="21" t="s">
        <v>25</v>
      </c>
      <c r="AQ18" s="22"/>
      <c r="AR18" s="22"/>
      <c r="AS18" s="22"/>
      <c r="AT18" s="23">
        <f>利息表!AU12</f>
        <v>2.8299999999999999E-2</v>
      </c>
      <c r="AU18" s="23"/>
      <c r="AV18" s="23"/>
      <c r="AW18" s="24">
        <f>$G$6*利息表!AY12</f>
        <v>0</v>
      </c>
      <c r="AX18" s="24"/>
      <c r="AY18" s="24"/>
      <c r="AZ18" s="24"/>
      <c r="BA18" s="24"/>
      <c r="BB18" s="25">
        <f>$G$6*利息表!BC12</f>
        <v>0</v>
      </c>
      <c r="BC18" s="26"/>
      <c r="BD18" s="26"/>
      <c r="BE18" s="26"/>
      <c r="BF18" s="27"/>
      <c r="BH18" s="16">
        <f t="shared" si="2"/>
        <v>0</v>
      </c>
    </row>
    <row r="19" spans="2:60" ht="21.75" customHeight="1">
      <c r="B19" s="21" t="s">
        <v>26</v>
      </c>
      <c r="C19" s="22"/>
      <c r="D19" s="22"/>
      <c r="E19" s="22"/>
      <c r="F19" s="49">
        <f>利息表!G13</f>
        <v>3.3000000000000002E-2</v>
      </c>
      <c r="G19" s="49"/>
      <c r="H19" s="49"/>
      <c r="I19" s="24">
        <f>$G$6*利息表!K13</f>
        <v>0</v>
      </c>
      <c r="J19" s="24"/>
      <c r="K19" s="24"/>
      <c r="L19" s="24"/>
      <c r="M19" s="24"/>
      <c r="N19" s="25">
        <f>$G$6*利息表!O13</f>
        <v>0</v>
      </c>
      <c r="O19" s="26"/>
      <c r="P19" s="26"/>
      <c r="Q19" s="26"/>
      <c r="R19" s="27"/>
      <c r="S19" s="1"/>
      <c r="T19" s="2">
        <f t="shared" si="0"/>
        <v>0</v>
      </c>
      <c r="V19" s="21" t="s">
        <v>26</v>
      </c>
      <c r="W19" s="22"/>
      <c r="X19" s="22"/>
      <c r="Y19" s="22"/>
      <c r="Z19" s="23">
        <f>利息表!AA13</f>
        <v>3.4000000000000002E-2</v>
      </c>
      <c r="AA19" s="23"/>
      <c r="AB19" s="23"/>
      <c r="AC19" s="24">
        <f>$G$6*利息表!AE13</f>
        <v>0</v>
      </c>
      <c r="AD19" s="24"/>
      <c r="AE19" s="24"/>
      <c r="AF19" s="24"/>
      <c r="AG19" s="24"/>
      <c r="AH19" s="25">
        <f>$G$6*利息表!AI13</f>
        <v>0</v>
      </c>
      <c r="AI19" s="26"/>
      <c r="AJ19" s="26"/>
      <c r="AK19" s="26"/>
      <c r="AL19" s="27"/>
      <c r="AN19" s="2">
        <f t="shared" si="1"/>
        <v>0</v>
      </c>
      <c r="AP19" s="21" t="s">
        <v>26</v>
      </c>
      <c r="AQ19" s="22"/>
      <c r="AR19" s="22"/>
      <c r="AS19" s="22"/>
      <c r="AT19" s="23">
        <f>利息表!AU13</f>
        <v>3.3500000000000002E-2</v>
      </c>
      <c r="AU19" s="23"/>
      <c r="AV19" s="23"/>
      <c r="AW19" s="24">
        <f>$G$6*利息表!AY13</f>
        <v>0</v>
      </c>
      <c r="AX19" s="24"/>
      <c r="AY19" s="24"/>
      <c r="AZ19" s="24"/>
      <c r="BA19" s="24"/>
      <c r="BB19" s="25">
        <f>$G$6*利息表!BC13</f>
        <v>0</v>
      </c>
      <c r="BC19" s="26"/>
      <c r="BD19" s="26"/>
      <c r="BE19" s="26"/>
      <c r="BF19" s="27"/>
      <c r="BH19" s="16">
        <f t="shared" si="2"/>
        <v>0</v>
      </c>
    </row>
    <row r="20" spans="2:60" ht="21.75" customHeight="1">
      <c r="B20" s="21" t="s">
        <v>27</v>
      </c>
      <c r="C20" s="22"/>
      <c r="D20" s="22"/>
      <c r="E20" s="22"/>
      <c r="F20" s="49">
        <f>利息表!G14</f>
        <v>3.8199999999999998E-2</v>
      </c>
      <c r="G20" s="49"/>
      <c r="H20" s="49"/>
      <c r="I20" s="24">
        <f>$G$6*利息表!K14</f>
        <v>0</v>
      </c>
      <c r="J20" s="24"/>
      <c r="K20" s="24"/>
      <c r="L20" s="24"/>
      <c r="M20" s="24"/>
      <c r="N20" s="25">
        <f>$G$6*利息表!O14</f>
        <v>0</v>
      </c>
      <c r="O20" s="26"/>
      <c r="P20" s="26"/>
      <c r="Q20" s="26"/>
      <c r="R20" s="27"/>
      <c r="S20" s="1"/>
      <c r="T20" s="2">
        <f t="shared" si="0"/>
        <v>0</v>
      </c>
      <c r="V20" s="21" t="s">
        <v>27</v>
      </c>
      <c r="W20" s="22"/>
      <c r="X20" s="22"/>
      <c r="Y20" s="22"/>
      <c r="Z20" s="23">
        <f>利息表!AA14</f>
        <v>3.9199999999999999E-2</v>
      </c>
      <c r="AA20" s="23"/>
      <c r="AB20" s="23"/>
      <c r="AC20" s="24">
        <f>$G$6*利息表!AE14</f>
        <v>0</v>
      </c>
      <c r="AD20" s="24"/>
      <c r="AE20" s="24"/>
      <c r="AF20" s="24"/>
      <c r="AG20" s="24"/>
      <c r="AH20" s="25">
        <f>$G$6*利息表!AI14</f>
        <v>0</v>
      </c>
      <c r="AI20" s="26"/>
      <c r="AJ20" s="26"/>
      <c r="AK20" s="26"/>
      <c r="AL20" s="27"/>
      <c r="AN20" s="2">
        <f t="shared" si="1"/>
        <v>0</v>
      </c>
      <c r="AP20" s="21" t="s">
        <v>27</v>
      </c>
      <c r="AQ20" s="22"/>
      <c r="AR20" s="22"/>
      <c r="AS20" s="22"/>
      <c r="AT20" s="23">
        <f>利息表!AU14</f>
        <v>3.8699999999999998E-2</v>
      </c>
      <c r="AU20" s="23"/>
      <c r="AV20" s="23"/>
      <c r="AW20" s="24">
        <f>$G$6*利息表!AY14</f>
        <v>0</v>
      </c>
      <c r="AX20" s="24"/>
      <c r="AY20" s="24"/>
      <c r="AZ20" s="24"/>
      <c r="BA20" s="24"/>
      <c r="BB20" s="25">
        <f>$G$6*利息表!BC14</f>
        <v>0</v>
      </c>
      <c r="BC20" s="26"/>
      <c r="BD20" s="26"/>
      <c r="BE20" s="26"/>
      <c r="BF20" s="27"/>
      <c r="BH20" s="16">
        <f t="shared" si="2"/>
        <v>0</v>
      </c>
    </row>
    <row r="21" spans="2:60" ht="21.75" customHeight="1" thickBot="1">
      <c r="B21" s="42" t="s">
        <v>28</v>
      </c>
      <c r="C21" s="43"/>
      <c r="D21" s="43"/>
      <c r="E21" s="43"/>
      <c r="F21" s="97">
        <f>利息表!G15</f>
        <v>4.3400000000000001E-2</v>
      </c>
      <c r="G21" s="97"/>
      <c r="H21" s="97"/>
      <c r="I21" s="45">
        <f>$G$6*利息表!K15</f>
        <v>0</v>
      </c>
      <c r="J21" s="45"/>
      <c r="K21" s="45"/>
      <c r="L21" s="45"/>
      <c r="M21" s="45"/>
      <c r="N21" s="46">
        <f>$G$6*利息表!O15</f>
        <v>0</v>
      </c>
      <c r="O21" s="47"/>
      <c r="P21" s="47"/>
      <c r="Q21" s="47"/>
      <c r="R21" s="48"/>
      <c r="S21" s="1"/>
      <c r="T21" s="12">
        <f t="shared" si="0"/>
        <v>0</v>
      </c>
      <c r="V21" s="42" t="s">
        <v>28</v>
      </c>
      <c r="W21" s="43"/>
      <c r="X21" s="43"/>
      <c r="Y21" s="43"/>
      <c r="Z21" s="44">
        <f>利息表!AA15</f>
        <v>4.4400000000000002E-2</v>
      </c>
      <c r="AA21" s="44"/>
      <c r="AB21" s="44"/>
      <c r="AC21" s="45">
        <f>$G$6*利息表!AE15</f>
        <v>0</v>
      </c>
      <c r="AD21" s="45"/>
      <c r="AE21" s="45"/>
      <c r="AF21" s="45"/>
      <c r="AG21" s="45"/>
      <c r="AH21" s="46">
        <f>$G$6*利息表!AI15</f>
        <v>0</v>
      </c>
      <c r="AI21" s="47"/>
      <c r="AJ21" s="47"/>
      <c r="AK21" s="47"/>
      <c r="AL21" s="48"/>
      <c r="AN21" s="12">
        <f t="shared" si="1"/>
        <v>0</v>
      </c>
      <c r="AP21" s="42" t="s">
        <v>28</v>
      </c>
      <c r="AQ21" s="43"/>
      <c r="AR21" s="43"/>
      <c r="AS21" s="43"/>
      <c r="AT21" s="44">
        <f>利息表!AU15</f>
        <v>4.3900000000000002E-2</v>
      </c>
      <c r="AU21" s="44"/>
      <c r="AV21" s="44"/>
      <c r="AW21" s="45">
        <f>$G$6*利息表!AY15</f>
        <v>0</v>
      </c>
      <c r="AX21" s="45"/>
      <c r="AY21" s="45"/>
      <c r="AZ21" s="45"/>
      <c r="BA21" s="45"/>
      <c r="BB21" s="46">
        <f>$G$6*利息表!BC15</f>
        <v>0</v>
      </c>
      <c r="BC21" s="47"/>
      <c r="BD21" s="47"/>
      <c r="BE21" s="47"/>
      <c r="BF21" s="48"/>
      <c r="BH21" s="12">
        <f t="shared" si="2"/>
        <v>0</v>
      </c>
    </row>
    <row r="22" spans="2:60" ht="22.5" customHeight="1" thickBot="1">
      <c r="B22" s="94" t="s">
        <v>16</v>
      </c>
      <c r="C22" s="95"/>
      <c r="D22" s="95"/>
      <c r="E22" s="95"/>
      <c r="F22" s="95"/>
      <c r="G22" s="95"/>
      <c r="H22" s="96"/>
      <c r="I22" s="31">
        <f>$G$6*利息表!K16</f>
        <v>0</v>
      </c>
      <c r="J22" s="31"/>
      <c r="K22" s="32"/>
      <c r="L22" s="32"/>
      <c r="M22" s="32"/>
      <c r="N22" s="33">
        <f>$G$6*利息表!O16</f>
        <v>0</v>
      </c>
      <c r="O22" s="34"/>
      <c r="P22" s="34"/>
      <c r="Q22" s="34"/>
      <c r="R22" s="35"/>
      <c r="S22" s="9"/>
      <c r="T22" s="9"/>
      <c r="V22" s="28" t="s">
        <v>16</v>
      </c>
      <c r="W22" s="29"/>
      <c r="X22" s="29"/>
      <c r="Y22" s="29"/>
      <c r="Z22" s="29"/>
      <c r="AA22" s="29"/>
      <c r="AB22" s="30"/>
      <c r="AC22" s="31">
        <f>$G$6*利息表!AE16</f>
        <v>0</v>
      </c>
      <c r="AD22" s="31"/>
      <c r="AE22" s="32"/>
      <c r="AF22" s="32"/>
      <c r="AG22" s="32"/>
      <c r="AH22" s="33">
        <f>$G$6*利息表!AI16</f>
        <v>0</v>
      </c>
      <c r="AI22" s="34"/>
      <c r="AJ22" s="34"/>
      <c r="AK22" s="34"/>
      <c r="AL22" s="35"/>
      <c r="AP22" s="28" t="s">
        <v>16</v>
      </c>
      <c r="AQ22" s="29"/>
      <c r="AR22" s="29"/>
      <c r="AS22" s="29"/>
      <c r="AT22" s="29"/>
      <c r="AU22" s="29"/>
      <c r="AV22" s="30"/>
      <c r="AW22" s="31">
        <f>$G$6*利息表!AY16</f>
        <v>0</v>
      </c>
      <c r="AX22" s="31"/>
      <c r="AY22" s="32"/>
      <c r="AZ22" s="32"/>
      <c r="BA22" s="32"/>
      <c r="BB22" s="33">
        <f>$G$6*利息表!BC16</f>
        <v>0</v>
      </c>
      <c r="BC22" s="34"/>
      <c r="BD22" s="34"/>
      <c r="BE22" s="34"/>
      <c r="BF22" s="35"/>
    </row>
    <row r="24" spans="2:60">
      <c r="C24" s="88" t="s">
        <v>32</v>
      </c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17"/>
    </row>
    <row r="25" spans="2:60" ht="14.25" thickBot="1"/>
    <row r="26" spans="2:60" ht="39.75" customHeight="1">
      <c r="B26" s="36" t="s">
        <v>18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8"/>
    </row>
    <row r="27" spans="2:60" ht="36" customHeight="1" thickBot="1">
      <c r="B27" s="39" t="s">
        <v>17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1"/>
    </row>
  </sheetData>
  <sheetProtection formatCells="0"/>
  <mergeCells count="155">
    <mergeCell ref="C24:AN24"/>
    <mergeCell ref="G6:J6"/>
    <mergeCell ref="G7:J7"/>
    <mergeCell ref="AH22:AL22"/>
    <mergeCell ref="Z21:AB21"/>
    <mergeCell ref="AC21:AG21"/>
    <mergeCell ref="AH21:AL21"/>
    <mergeCell ref="B22:H22"/>
    <mergeCell ref="I22:M22"/>
    <mergeCell ref="N22:R22"/>
    <mergeCell ref="V22:AB22"/>
    <mergeCell ref="AC22:AG22"/>
    <mergeCell ref="Z20:AB20"/>
    <mergeCell ref="AC20:AG20"/>
    <mergeCell ref="AH20:AL20"/>
    <mergeCell ref="B21:E21"/>
    <mergeCell ref="F21:H21"/>
    <mergeCell ref="I21:M21"/>
    <mergeCell ref="N21:R21"/>
    <mergeCell ref="Z18:AB18"/>
    <mergeCell ref="AC18:AG18"/>
    <mergeCell ref="AH18:AL18"/>
    <mergeCell ref="B19:E19"/>
    <mergeCell ref="F19:H19"/>
    <mergeCell ref="I19:M19"/>
    <mergeCell ref="N19:R19"/>
    <mergeCell ref="V19:Y19"/>
    <mergeCell ref="V20:Y20"/>
    <mergeCell ref="V21:Y21"/>
    <mergeCell ref="Z19:AB19"/>
    <mergeCell ref="AC19:AG19"/>
    <mergeCell ref="AH19:AL19"/>
    <mergeCell ref="B20:E20"/>
    <mergeCell ref="B18:E18"/>
    <mergeCell ref="F18:H18"/>
    <mergeCell ref="I18:M18"/>
    <mergeCell ref="N18:R18"/>
    <mergeCell ref="V18:Y18"/>
    <mergeCell ref="B16:E16"/>
    <mergeCell ref="F16:H16"/>
    <mergeCell ref="I16:M16"/>
    <mergeCell ref="N16:R16"/>
    <mergeCell ref="V16:Y16"/>
    <mergeCell ref="Z16:AB16"/>
    <mergeCell ref="AC16:AG16"/>
    <mergeCell ref="AH16:AL16"/>
    <mergeCell ref="B17:E17"/>
    <mergeCell ref="F17:H17"/>
    <mergeCell ref="I17:M17"/>
    <mergeCell ref="N17:R17"/>
    <mergeCell ref="V17:Y17"/>
    <mergeCell ref="Z17:AB17"/>
    <mergeCell ref="AC17:AG17"/>
    <mergeCell ref="AH17:AL17"/>
    <mergeCell ref="B14:E14"/>
    <mergeCell ref="F14:H14"/>
    <mergeCell ref="I14:M14"/>
    <mergeCell ref="N14:R14"/>
    <mergeCell ref="V14:Y14"/>
    <mergeCell ref="Z14:AB14"/>
    <mergeCell ref="AC14:AG14"/>
    <mergeCell ref="AH14:AL14"/>
    <mergeCell ref="B15:E15"/>
    <mergeCell ref="F15:H15"/>
    <mergeCell ref="I15:M15"/>
    <mergeCell ref="N15:R15"/>
    <mergeCell ref="V15:Y15"/>
    <mergeCell ref="Z15:AB15"/>
    <mergeCell ref="AC15:AG15"/>
    <mergeCell ref="AH15:AL15"/>
    <mergeCell ref="Z12:AB12"/>
    <mergeCell ref="AC12:AG12"/>
    <mergeCell ref="AH12:AL12"/>
    <mergeCell ref="B13:E13"/>
    <mergeCell ref="F13:H13"/>
    <mergeCell ref="I13:M13"/>
    <mergeCell ref="N13:R13"/>
    <mergeCell ref="V13:Y13"/>
    <mergeCell ref="Z13:AB13"/>
    <mergeCell ref="AC13:AG13"/>
    <mergeCell ref="AH13:AL13"/>
    <mergeCell ref="B12:E12"/>
    <mergeCell ref="F12:H12"/>
    <mergeCell ref="I12:M12"/>
    <mergeCell ref="N12:R12"/>
    <mergeCell ref="V12:Y12"/>
    <mergeCell ref="B2:AN2"/>
    <mergeCell ref="B4:AN4"/>
    <mergeCell ref="B9:T9"/>
    <mergeCell ref="V9:AN9"/>
    <mergeCell ref="Z11:AB11"/>
    <mergeCell ref="AC11:AG11"/>
    <mergeCell ref="AH11:AL11"/>
    <mergeCell ref="AP9:BH9"/>
    <mergeCell ref="AP11:AS11"/>
    <mergeCell ref="AT11:AV11"/>
    <mergeCell ref="AW11:BA11"/>
    <mergeCell ref="BB11:BF11"/>
    <mergeCell ref="B11:E11"/>
    <mergeCell ref="F11:H11"/>
    <mergeCell ref="I11:M11"/>
    <mergeCell ref="N11:R11"/>
    <mergeCell ref="V11:Y11"/>
    <mergeCell ref="B7:F7"/>
    <mergeCell ref="K7:L7"/>
    <mergeCell ref="B6:F6"/>
    <mergeCell ref="K6:L6"/>
    <mergeCell ref="AP12:AS12"/>
    <mergeCell ref="AT12:AV12"/>
    <mergeCell ref="AW12:BA12"/>
    <mergeCell ref="BB12:BF12"/>
    <mergeCell ref="AP13:AS13"/>
    <mergeCell ref="AT13:AV13"/>
    <mergeCell ref="AW13:BA13"/>
    <mergeCell ref="BB13:BF13"/>
    <mergeCell ref="AP14:AS14"/>
    <mergeCell ref="AT14:AV14"/>
    <mergeCell ref="AW14:BA14"/>
    <mergeCell ref="BB14:BF14"/>
    <mergeCell ref="AP15:AS15"/>
    <mergeCell ref="AT15:AV15"/>
    <mergeCell ref="AW15:BA15"/>
    <mergeCell ref="BB15:BF15"/>
    <mergeCell ref="AP16:AS16"/>
    <mergeCell ref="AT16:AV16"/>
    <mergeCell ref="AW16:BA16"/>
    <mergeCell ref="BB16:BF16"/>
    <mergeCell ref="AP17:AS17"/>
    <mergeCell ref="AT17:AV17"/>
    <mergeCell ref="AW17:BA17"/>
    <mergeCell ref="BB17:BF17"/>
    <mergeCell ref="AP18:AS18"/>
    <mergeCell ref="AT18:AV18"/>
    <mergeCell ref="AW18:BA18"/>
    <mergeCell ref="BB18:BF18"/>
    <mergeCell ref="AP22:AV22"/>
    <mergeCell ref="AW22:BA22"/>
    <mergeCell ref="BB22:BF22"/>
    <mergeCell ref="B26:BH26"/>
    <mergeCell ref="B27:BH27"/>
    <mergeCell ref="AP19:AS19"/>
    <mergeCell ref="AT19:AV19"/>
    <mergeCell ref="AW19:BA19"/>
    <mergeCell ref="BB19:BF19"/>
    <mergeCell ref="AP20:AS20"/>
    <mergeCell ref="AT20:AV20"/>
    <mergeCell ref="AW20:BA20"/>
    <mergeCell ref="BB20:BF20"/>
    <mergeCell ref="AP21:AS21"/>
    <mergeCell ref="AT21:AV21"/>
    <mergeCell ref="AW21:BA21"/>
    <mergeCell ref="BB21:BF21"/>
    <mergeCell ref="F20:H20"/>
    <mergeCell ref="I20:M20"/>
    <mergeCell ref="N20:R20"/>
  </mergeCells>
  <phoneticPr fontId="3"/>
  <hyperlinks>
    <hyperlink ref="B27" r:id="rId1"/>
  </hyperlinks>
  <pageMargins left="0.7" right="0.7" top="0.75" bottom="0.75" header="0.3" footer="0.3"/>
  <pageSetup paperSize="9" scale="5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19"/>
  <sheetViews>
    <sheetView topLeftCell="I4" zoomScale="85" zoomScaleNormal="85" workbookViewId="0">
      <selection activeCell="AY22" sqref="AY22"/>
    </sheetView>
  </sheetViews>
  <sheetFormatPr defaultRowHeight="13.5"/>
  <cols>
    <col min="1" max="60" width="3.625" customWidth="1"/>
  </cols>
  <sheetData>
    <row r="1" spans="2:60" ht="24" customHeight="1">
      <c r="B1" s="6" t="s">
        <v>36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2:60" ht="14.25" thickBot="1"/>
    <row r="3" spans="2:60" ht="56.25" customHeight="1" thickBot="1">
      <c r="B3" s="59" t="s">
        <v>37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1"/>
      <c r="V3" s="62" t="s">
        <v>38</v>
      </c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4"/>
      <c r="AP3" s="62" t="s">
        <v>39</v>
      </c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4"/>
    </row>
    <row r="4" spans="2:60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</row>
    <row r="5" spans="2:60" ht="78.75" customHeight="1">
      <c r="B5" s="76" t="s">
        <v>4</v>
      </c>
      <c r="C5" s="77"/>
      <c r="D5" s="77"/>
      <c r="E5" s="77"/>
      <c r="F5" s="77"/>
      <c r="G5" s="78" t="s">
        <v>5</v>
      </c>
      <c r="H5" s="78"/>
      <c r="I5" s="78"/>
      <c r="J5" s="78"/>
      <c r="K5" s="79" t="s">
        <v>31</v>
      </c>
      <c r="L5" s="78"/>
      <c r="M5" s="78"/>
      <c r="N5" s="78"/>
      <c r="O5" s="80" t="s">
        <v>30</v>
      </c>
      <c r="P5" s="77"/>
      <c r="Q5" s="77"/>
      <c r="R5" s="77"/>
      <c r="S5" s="77"/>
      <c r="T5" s="81"/>
      <c r="V5" s="82" t="s">
        <v>4</v>
      </c>
      <c r="W5" s="68"/>
      <c r="X5" s="68"/>
      <c r="Y5" s="68"/>
      <c r="Z5" s="68"/>
      <c r="AA5" s="65" t="s">
        <v>5</v>
      </c>
      <c r="AB5" s="65"/>
      <c r="AC5" s="65"/>
      <c r="AD5" s="65"/>
      <c r="AE5" s="66" t="s">
        <v>31</v>
      </c>
      <c r="AF5" s="65"/>
      <c r="AG5" s="65"/>
      <c r="AH5" s="65"/>
      <c r="AI5" s="67" t="s">
        <v>30</v>
      </c>
      <c r="AJ5" s="68"/>
      <c r="AK5" s="68"/>
      <c r="AL5" s="68"/>
      <c r="AM5" s="68"/>
      <c r="AN5" s="69"/>
      <c r="AP5" s="70" t="s">
        <v>4</v>
      </c>
      <c r="AQ5" s="71"/>
      <c r="AR5" s="71"/>
      <c r="AS5" s="71"/>
      <c r="AT5" s="71"/>
      <c r="AU5" s="72" t="s">
        <v>5</v>
      </c>
      <c r="AV5" s="72"/>
      <c r="AW5" s="72"/>
      <c r="AX5" s="72"/>
      <c r="AY5" s="73" t="s">
        <v>31</v>
      </c>
      <c r="AZ5" s="72"/>
      <c r="BA5" s="72"/>
      <c r="BB5" s="72"/>
      <c r="BC5" s="74" t="s">
        <v>30</v>
      </c>
      <c r="BD5" s="71"/>
      <c r="BE5" s="71"/>
      <c r="BF5" s="71"/>
      <c r="BG5" s="71"/>
      <c r="BH5" s="75"/>
    </row>
    <row r="6" spans="2:60">
      <c r="B6" s="128" t="s">
        <v>6</v>
      </c>
      <c r="C6" s="129"/>
      <c r="D6" s="129"/>
      <c r="E6" s="129"/>
      <c r="F6" s="129"/>
      <c r="G6" s="87">
        <v>4.0000000000000001E-3</v>
      </c>
      <c r="H6" s="87"/>
      <c r="I6" s="87"/>
      <c r="J6" s="87"/>
      <c r="K6" s="53">
        <f>500000*G6</f>
        <v>2000</v>
      </c>
      <c r="L6" s="53"/>
      <c r="M6" s="53"/>
      <c r="N6" s="53"/>
      <c r="O6" s="116">
        <f>ROUNDUP(K6*(1-0.15315),0)</f>
        <v>1694</v>
      </c>
      <c r="P6" s="116"/>
      <c r="Q6" s="116"/>
      <c r="R6" s="116"/>
      <c r="S6" s="116"/>
      <c r="T6" s="117"/>
      <c r="V6" s="50" t="s">
        <v>6</v>
      </c>
      <c r="W6" s="51"/>
      <c r="X6" s="51"/>
      <c r="Y6" s="51"/>
      <c r="Z6" s="51"/>
      <c r="AA6" s="52">
        <f>G6+0.1%</f>
        <v>5.0000000000000001E-3</v>
      </c>
      <c r="AB6" s="52"/>
      <c r="AC6" s="52"/>
      <c r="AD6" s="52"/>
      <c r="AE6" s="53">
        <f>500000*AA6</f>
        <v>2500</v>
      </c>
      <c r="AF6" s="53"/>
      <c r="AG6" s="53"/>
      <c r="AH6" s="53"/>
      <c r="AI6" s="116">
        <f>ROUNDUP(AE6*(1-0.15315),0)</f>
        <v>2118</v>
      </c>
      <c r="AJ6" s="116"/>
      <c r="AK6" s="116"/>
      <c r="AL6" s="116"/>
      <c r="AM6" s="116"/>
      <c r="AN6" s="117"/>
      <c r="AP6" s="50" t="s">
        <v>6</v>
      </c>
      <c r="AQ6" s="51"/>
      <c r="AR6" s="51"/>
      <c r="AS6" s="51"/>
      <c r="AT6" s="51"/>
      <c r="AU6" s="52">
        <f>G6+0.05%</f>
        <v>4.5000000000000005E-3</v>
      </c>
      <c r="AV6" s="52"/>
      <c r="AW6" s="52"/>
      <c r="AX6" s="52"/>
      <c r="AY6" s="53">
        <f>500000*AU6</f>
        <v>2250.0000000000005</v>
      </c>
      <c r="AZ6" s="53"/>
      <c r="BA6" s="53"/>
      <c r="BB6" s="53"/>
      <c r="BC6" s="116">
        <f>ROUNDUP(AY6*(1-0.15315),0)</f>
        <v>1906</v>
      </c>
      <c r="BD6" s="116"/>
      <c r="BE6" s="116"/>
      <c r="BF6" s="116"/>
      <c r="BG6" s="116"/>
      <c r="BH6" s="117"/>
    </row>
    <row r="7" spans="2:60">
      <c r="B7" s="124" t="s">
        <v>7</v>
      </c>
      <c r="C7" s="125"/>
      <c r="D7" s="125"/>
      <c r="E7" s="125"/>
      <c r="F7" s="125"/>
      <c r="G7" s="49">
        <v>6.0000000000000001E-3</v>
      </c>
      <c r="H7" s="49"/>
      <c r="I7" s="49"/>
      <c r="J7" s="49"/>
      <c r="K7" s="118">
        <f t="shared" ref="K7:K14" si="0">500000*G7</f>
        <v>3000</v>
      </c>
      <c r="L7" s="119"/>
      <c r="M7" s="119"/>
      <c r="N7" s="120"/>
      <c r="O7" s="118">
        <f t="shared" ref="O7:O15" si="1">ROUNDUP(K7*(1-0.15315),0)</f>
        <v>2541</v>
      </c>
      <c r="P7" s="119"/>
      <c r="Q7" s="119"/>
      <c r="R7" s="119"/>
      <c r="S7" s="119"/>
      <c r="T7" s="120"/>
      <c r="V7" s="21" t="s">
        <v>7</v>
      </c>
      <c r="W7" s="22"/>
      <c r="X7" s="22"/>
      <c r="Y7" s="22"/>
      <c r="Z7" s="22"/>
      <c r="AA7" s="104">
        <f t="shared" ref="AA7:AA15" si="2">G7+0.1%</f>
        <v>7.0000000000000001E-3</v>
      </c>
      <c r="AB7" s="105"/>
      <c r="AC7" s="105"/>
      <c r="AD7" s="106"/>
      <c r="AE7" s="107">
        <f t="shared" ref="AE7:AE15" si="3">500000*AA7</f>
        <v>3500</v>
      </c>
      <c r="AF7" s="108"/>
      <c r="AG7" s="108"/>
      <c r="AH7" s="109"/>
      <c r="AI7" s="107">
        <f t="shared" ref="AI7:AI15" si="4">ROUNDUP(AE7*(1-0.15315),0)</f>
        <v>2964</v>
      </c>
      <c r="AJ7" s="108"/>
      <c r="AK7" s="108"/>
      <c r="AL7" s="108"/>
      <c r="AM7" s="108"/>
      <c r="AN7" s="109"/>
      <c r="AP7" s="21" t="s">
        <v>7</v>
      </c>
      <c r="AQ7" s="22"/>
      <c r="AR7" s="22"/>
      <c r="AS7" s="22"/>
      <c r="AT7" s="22"/>
      <c r="AU7" s="104">
        <f t="shared" ref="AU7:AU15" si="5">G7+0.05%</f>
        <v>6.5000000000000006E-3</v>
      </c>
      <c r="AV7" s="105"/>
      <c r="AW7" s="105"/>
      <c r="AX7" s="106"/>
      <c r="AY7" s="107">
        <f t="shared" ref="AY7:AY15" si="6">500000*AU7</f>
        <v>3250.0000000000005</v>
      </c>
      <c r="AZ7" s="108"/>
      <c r="BA7" s="108"/>
      <c r="BB7" s="109"/>
      <c r="BC7" s="107">
        <f t="shared" ref="BC7:BC15" si="7">ROUNDUP(AY7*(1-0.15315),0)</f>
        <v>2753</v>
      </c>
      <c r="BD7" s="108"/>
      <c r="BE7" s="108"/>
      <c r="BF7" s="108"/>
      <c r="BG7" s="108"/>
      <c r="BH7" s="109"/>
    </row>
    <row r="8" spans="2:60">
      <c r="B8" s="124" t="s">
        <v>8</v>
      </c>
      <c r="C8" s="125"/>
      <c r="D8" s="125"/>
      <c r="E8" s="125"/>
      <c r="F8" s="125"/>
      <c r="G8" s="49">
        <v>8.0000000000000002E-3</v>
      </c>
      <c r="H8" s="49"/>
      <c r="I8" s="49"/>
      <c r="J8" s="49"/>
      <c r="K8" s="118">
        <f t="shared" si="0"/>
        <v>4000</v>
      </c>
      <c r="L8" s="119"/>
      <c r="M8" s="119"/>
      <c r="N8" s="120"/>
      <c r="O8" s="118">
        <f t="shared" si="1"/>
        <v>3388</v>
      </c>
      <c r="P8" s="119"/>
      <c r="Q8" s="119"/>
      <c r="R8" s="119"/>
      <c r="S8" s="119"/>
      <c r="T8" s="120"/>
      <c r="V8" s="21" t="s">
        <v>8</v>
      </c>
      <c r="W8" s="22"/>
      <c r="X8" s="22"/>
      <c r="Y8" s="22"/>
      <c r="Z8" s="22"/>
      <c r="AA8" s="104">
        <f t="shared" si="2"/>
        <v>9.0000000000000011E-3</v>
      </c>
      <c r="AB8" s="105"/>
      <c r="AC8" s="105"/>
      <c r="AD8" s="106"/>
      <c r="AE8" s="107">
        <f t="shared" si="3"/>
        <v>4500.0000000000009</v>
      </c>
      <c r="AF8" s="108"/>
      <c r="AG8" s="108"/>
      <c r="AH8" s="109"/>
      <c r="AI8" s="107">
        <f t="shared" si="4"/>
        <v>3811</v>
      </c>
      <c r="AJ8" s="108"/>
      <c r="AK8" s="108"/>
      <c r="AL8" s="108"/>
      <c r="AM8" s="108"/>
      <c r="AN8" s="109"/>
      <c r="AP8" s="21" t="s">
        <v>8</v>
      </c>
      <c r="AQ8" s="22"/>
      <c r="AR8" s="22"/>
      <c r="AS8" s="22"/>
      <c r="AT8" s="22"/>
      <c r="AU8" s="104">
        <f t="shared" si="5"/>
        <v>8.5000000000000006E-3</v>
      </c>
      <c r="AV8" s="105"/>
      <c r="AW8" s="105"/>
      <c r="AX8" s="106"/>
      <c r="AY8" s="107">
        <f t="shared" si="6"/>
        <v>4250</v>
      </c>
      <c r="AZ8" s="108"/>
      <c r="BA8" s="108"/>
      <c r="BB8" s="109"/>
      <c r="BC8" s="107">
        <f t="shared" si="7"/>
        <v>3600</v>
      </c>
      <c r="BD8" s="108"/>
      <c r="BE8" s="108"/>
      <c r="BF8" s="108"/>
      <c r="BG8" s="108"/>
      <c r="BH8" s="109"/>
    </row>
    <row r="9" spans="2:60">
      <c r="B9" s="124" t="s">
        <v>9</v>
      </c>
      <c r="C9" s="125"/>
      <c r="D9" s="125"/>
      <c r="E9" s="125"/>
      <c r="F9" s="125"/>
      <c r="G9" s="49">
        <v>8.0000000000000002E-3</v>
      </c>
      <c r="H9" s="49"/>
      <c r="I9" s="49"/>
      <c r="J9" s="49"/>
      <c r="K9" s="118">
        <f t="shared" si="0"/>
        <v>4000</v>
      </c>
      <c r="L9" s="119"/>
      <c r="M9" s="119"/>
      <c r="N9" s="120"/>
      <c r="O9" s="118">
        <f t="shared" si="1"/>
        <v>3388</v>
      </c>
      <c r="P9" s="119"/>
      <c r="Q9" s="119"/>
      <c r="R9" s="119"/>
      <c r="S9" s="119"/>
      <c r="T9" s="120"/>
      <c r="V9" s="21" t="s">
        <v>9</v>
      </c>
      <c r="W9" s="22"/>
      <c r="X9" s="22"/>
      <c r="Y9" s="22"/>
      <c r="Z9" s="22"/>
      <c r="AA9" s="104">
        <f t="shared" si="2"/>
        <v>9.0000000000000011E-3</v>
      </c>
      <c r="AB9" s="105"/>
      <c r="AC9" s="105"/>
      <c r="AD9" s="106"/>
      <c r="AE9" s="107">
        <f t="shared" si="3"/>
        <v>4500.0000000000009</v>
      </c>
      <c r="AF9" s="108"/>
      <c r="AG9" s="108"/>
      <c r="AH9" s="109"/>
      <c r="AI9" s="107">
        <f t="shared" si="4"/>
        <v>3811</v>
      </c>
      <c r="AJ9" s="108"/>
      <c r="AK9" s="108"/>
      <c r="AL9" s="108"/>
      <c r="AM9" s="108"/>
      <c r="AN9" s="109"/>
      <c r="AP9" s="21" t="s">
        <v>9</v>
      </c>
      <c r="AQ9" s="22"/>
      <c r="AR9" s="22"/>
      <c r="AS9" s="22"/>
      <c r="AT9" s="22"/>
      <c r="AU9" s="104">
        <f t="shared" si="5"/>
        <v>8.5000000000000006E-3</v>
      </c>
      <c r="AV9" s="105"/>
      <c r="AW9" s="105"/>
      <c r="AX9" s="106"/>
      <c r="AY9" s="107">
        <f t="shared" si="6"/>
        <v>4250</v>
      </c>
      <c r="AZ9" s="108"/>
      <c r="BA9" s="108"/>
      <c r="BB9" s="109"/>
      <c r="BC9" s="107">
        <f t="shared" si="7"/>
        <v>3600</v>
      </c>
      <c r="BD9" s="108"/>
      <c r="BE9" s="108"/>
      <c r="BF9" s="108"/>
      <c r="BG9" s="108"/>
      <c r="BH9" s="109"/>
    </row>
    <row r="10" spans="2:60">
      <c r="B10" s="124" t="s">
        <v>10</v>
      </c>
      <c r="C10" s="125"/>
      <c r="D10" s="125"/>
      <c r="E10" s="125"/>
      <c r="F10" s="125"/>
      <c r="G10" s="49">
        <v>8.9999999999999993E-3</v>
      </c>
      <c r="H10" s="49"/>
      <c r="I10" s="49"/>
      <c r="J10" s="49"/>
      <c r="K10" s="118">
        <f t="shared" si="0"/>
        <v>4500</v>
      </c>
      <c r="L10" s="119"/>
      <c r="M10" s="119"/>
      <c r="N10" s="120"/>
      <c r="O10" s="118">
        <f t="shared" si="1"/>
        <v>3811</v>
      </c>
      <c r="P10" s="119"/>
      <c r="Q10" s="119"/>
      <c r="R10" s="119"/>
      <c r="S10" s="119"/>
      <c r="T10" s="120"/>
      <c r="V10" s="21" t="s">
        <v>10</v>
      </c>
      <c r="W10" s="22"/>
      <c r="X10" s="22"/>
      <c r="Y10" s="22"/>
      <c r="Z10" s="22"/>
      <c r="AA10" s="104">
        <f t="shared" si="2"/>
        <v>9.9999999999999985E-3</v>
      </c>
      <c r="AB10" s="105"/>
      <c r="AC10" s="105"/>
      <c r="AD10" s="106"/>
      <c r="AE10" s="107">
        <f t="shared" si="3"/>
        <v>4999.9999999999991</v>
      </c>
      <c r="AF10" s="108"/>
      <c r="AG10" s="108"/>
      <c r="AH10" s="109"/>
      <c r="AI10" s="107">
        <f t="shared" si="4"/>
        <v>4235</v>
      </c>
      <c r="AJ10" s="108"/>
      <c r="AK10" s="108"/>
      <c r="AL10" s="108"/>
      <c r="AM10" s="108"/>
      <c r="AN10" s="109"/>
      <c r="AP10" s="21" t="s">
        <v>10</v>
      </c>
      <c r="AQ10" s="22"/>
      <c r="AR10" s="22"/>
      <c r="AS10" s="22"/>
      <c r="AT10" s="22"/>
      <c r="AU10" s="104">
        <f t="shared" si="5"/>
        <v>9.4999999999999998E-3</v>
      </c>
      <c r="AV10" s="105"/>
      <c r="AW10" s="105"/>
      <c r="AX10" s="106"/>
      <c r="AY10" s="107">
        <f t="shared" si="6"/>
        <v>4750</v>
      </c>
      <c r="AZ10" s="108"/>
      <c r="BA10" s="108"/>
      <c r="BB10" s="109"/>
      <c r="BC10" s="107">
        <f t="shared" si="7"/>
        <v>4023</v>
      </c>
      <c r="BD10" s="108"/>
      <c r="BE10" s="108"/>
      <c r="BF10" s="108"/>
      <c r="BG10" s="108"/>
      <c r="BH10" s="109"/>
    </row>
    <row r="11" spans="2:60">
      <c r="B11" s="124" t="s">
        <v>11</v>
      </c>
      <c r="C11" s="125"/>
      <c r="D11" s="125"/>
      <c r="E11" s="125"/>
      <c r="F11" s="125"/>
      <c r="G11" s="49">
        <v>2.2599999999999999E-2</v>
      </c>
      <c r="H11" s="49"/>
      <c r="I11" s="49"/>
      <c r="J11" s="49"/>
      <c r="K11" s="118">
        <f t="shared" si="0"/>
        <v>11300</v>
      </c>
      <c r="L11" s="119"/>
      <c r="M11" s="119"/>
      <c r="N11" s="120"/>
      <c r="O11" s="118">
        <f t="shared" si="1"/>
        <v>9570</v>
      </c>
      <c r="P11" s="119"/>
      <c r="Q11" s="119"/>
      <c r="R11" s="119"/>
      <c r="S11" s="119"/>
      <c r="T11" s="120"/>
      <c r="V11" s="21" t="s">
        <v>11</v>
      </c>
      <c r="W11" s="22"/>
      <c r="X11" s="22"/>
      <c r="Y11" s="22"/>
      <c r="Z11" s="22"/>
      <c r="AA11" s="104">
        <f t="shared" si="2"/>
        <v>2.3599999999999999E-2</v>
      </c>
      <c r="AB11" s="105"/>
      <c r="AC11" s="105"/>
      <c r="AD11" s="106"/>
      <c r="AE11" s="107">
        <f t="shared" si="3"/>
        <v>11800</v>
      </c>
      <c r="AF11" s="108"/>
      <c r="AG11" s="108"/>
      <c r="AH11" s="109"/>
      <c r="AI11" s="107">
        <f t="shared" si="4"/>
        <v>9993</v>
      </c>
      <c r="AJ11" s="108"/>
      <c r="AK11" s="108"/>
      <c r="AL11" s="108"/>
      <c r="AM11" s="108"/>
      <c r="AN11" s="109"/>
      <c r="AP11" s="21" t="s">
        <v>11</v>
      </c>
      <c r="AQ11" s="22"/>
      <c r="AR11" s="22"/>
      <c r="AS11" s="22"/>
      <c r="AT11" s="22"/>
      <c r="AU11" s="104">
        <f t="shared" si="5"/>
        <v>2.3099999999999999E-2</v>
      </c>
      <c r="AV11" s="105"/>
      <c r="AW11" s="105"/>
      <c r="AX11" s="106"/>
      <c r="AY11" s="107">
        <f t="shared" si="6"/>
        <v>11550</v>
      </c>
      <c r="AZ11" s="108"/>
      <c r="BA11" s="108"/>
      <c r="BB11" s="109"/>
      <c r="BC11" s="107">
        <f t="shared" si="7"/>
        <v>9782</v>
      </c>
      <c r="BD11" s="108"/>
      <c r="BE11" s="108"/>
      <c r="BF11" s="108"/>
      <c r="BG11" s="108"/>
      <c r="BH11" s="109"/>
    </row>
    <row r="12" spans="2:60">
      <c r="B12" s="124" t="s">
        <v>12</v>
      </c>
      <c r="C12" s="125"/>
      <c r="D12" s="125"/>
      <c r="E12" s="125"/>
      <c r="F12" s="125"/>
      <c r="G12" s="49">
        <v>2.7799999999999998E-2</v>
      </c>
      <c r="H12" s="49"/>
      <c r="I12" s="49"/>
      <c r="J12" s="49"/>
      <c r="K12" s="118">
        <f t="shared" si="0"/>
        <v>13900</v>
      </c>
      <c r="L12" s="119"/>
      <c r="M12" s="119"/>
      <c r="N12" s="120"/>
      <c r="O12" s="118">
        <f t="shared" si="1"/>
        <v>11772</v>
      </c>
      <c r="P12" s="119"/>
      <c r="Q12" s="119"/>
      <c r="R12" s="119"/>
      <c r="S12" s="119"/>
      <c r="T12" s="120"/>
      <c r="V12" s="21" t="s">
        <v>12</v>
      </c>
      <c r="W12" s="22"/>
      <c r="X12" s="22"/>
      <c r="Y12" s="22"/>
      <c r="Z12" s="22"/>
      <c r="AA12" s="104">
        <f t="shared" si="2"/>
        <v>2.8799999999999999E-2</v>
      </c>
      <c r="AB12" s="105"/>
      <c r="AC12" s="105"/>
      <c r="AD12" s="106"/>
      <c r="AE12" s="107">
        <f t="shared" si="3"/>
        <v>14400</v>
      </c>
      <c r="AF12" s="108"/>
      <c r="AG12" s="108"/>
      <c r="AH12" s="109"/>
      <c r="AI12" s="107">
        <f t="shared" si="4"/>
        <v>12195</v>
      </c>
      <c r="AJ12" s="108"/>
      <c r="AK12" s="108"/>
      <c r="AL12" s="108"/>
      <c r="AM12" s="108"/>
      <c r="AN12" s="109"/>
      <c r="AP12" s="21" t="s">
        <v>12</v>
      </c>
      <c r="AQ12" s="22"/>
      <c r="AR12" s="22"/>
      <c r="AS12" s="22"/>
      <c r="AT12" s="22"/>
      <c r="AU12" s="104">
        <f t="shared" si="5"/>
        <v>2.8299999999999999E-2</v>
      </c>
      <c r="AV12" s="105"/>
      <c r="AW12" s="105"/>
      <c r="AX12" s="106"/>
      <c r="AY12" s="107">
        <f t="shared" si="6"/>
        <v>14150</v>
      </c>
      <c r="AZ12" s="108"/>
      <c r="BA12" s="108"/>
      <c r="BB12" s="109"/>
      <c r="BC12" s="107">
        <f t="shared" si="7"/>
        <v>11983</v>
      </c>
      <c r="BD12" s="108"/>
      <c r="BE12" s="108"/>
      <c r="BF12" s="108"/>
      <c r="BG12" s="108"/>
      <c r="BH12" s="109"/>
    </row>
    <row r="13" spans="2:60">
      <c r="B13" s="124" t="s">
        <v>13</v>
      </c>
      <c r="C13" s="125"/>
      <c r="D13" s="125"/>
      <c r="E13" s="125"/>
      <c r="F13" s="125"/>
      <c r="G13" s="49">
        <v>3.3000000000000002E-2</v>
      </c>
      <c r="H13" s="49"/>
      <c r="I13" s="49"/>
      <c r="J13" s="49"/>
      <c r="K13" s="118">
        <f t="shared" si="0"/>
        <v>16500</v>
      </c>
      <c r="L13" s="119"/>
      <c r="M13" s="119"/>
      <c r="N13" s="120"/>
      <c r="O13" s="118">
        <f t="shared" si="1"/>
        <v>13974</v>
      </c>
      <c r="P13" s="119"/>
      <c r="Q13" s="119"/>
      <c r="R13" s="119"/>
      <c r="S13" s="119"/>
      <c r="T13" s="120"/>
      <c r="V13" s="21" t="s">
        <v>13</v>
      </c>
      <c r="W13" s="22"/>
      <c r="X13" s="22"/>
      <c r="Y13" s="22"/>
      <c r="Z13" s="22"/>
      <c r="AA13" s="104">
        <f t="shared" si="2"/>
        <v>3.4000000000000002E-2</v>
      </c>
      <c r="AB13" s="105"/>
      <c r="AC13" s="105"/>
      <c r="AD13" s="106"/>
      <c r="AE13" s="107">
        <f t="shared" si="3"/>
        <v>17000</v>
      </c>
      <c r="AF13" s="108"/>
      <c r="AG13" s="108"/>
      <c r="AH13" s="109"/>
      <c r="AI13" s="107">
        <f t="shared" si="4"/>
        <v>14397</v>
      </c>
      <c r="AJ13" s="108"/>
      <c r="AK13" s="108"/>
      <c r="AL13" s="108"/>
      <c r="AM13" s="108"/>
      <c r="AN13" s="109"/>
      <c r="AP13" s="21" t="s">
        <v>13</v>
      </c>
      <c r="AQ13" s="22"/>
      <c r="AR13" s="22"/>
      <c r="AS13" s="22"/>
      <c r="AT13" s="22"/>
      <c r="AU13" s="104">
        <f t="shared" si="5"/>
        <v>3.3500000000000002E-2</v>
      </c>
      <c r="AV13" s="105"/>
      <c r="AW13" s="105"/>
      <c r="AX13" s="106"/>
      <c r="AY13" s="107">
        <f t="shared" si="6"/>
        <v>16750</v>
      </c>
      <c r="AZ13" s="108"/>
      <c r="BA13" s="108"/>
      <c r="BB13" s="109"/>
      <c r="BC13" s="107">
        <f t="shared" si="7"/>
        <v>14185</v>
      </c>
      <c r="BD13" s="108"/>
      <c r="BE13" s="108"/>
      <c r="BF13" s="108"/>
      <c r="BG13" s="108"/>
      <c r="BH13" s="109"/>
    </row>
    <row r="14" spans="2:60">
      <c r="B14" s="124" t="s">
        <v>14</v>
      </c>
      <c r="C14" s="125"/>
      <c r="D14" s="125"/>
      <c r="E14" s="125"/>
      <c r="F14" s="125"/>
      <c r="G14" s="49">
        <v>3.8199999999999998E-2</v>
      </c>
      <c r="H14" s="49"/>
      <c r="I14" s="49"/>
      <c r="J14" s="49"/>
      <c r="K14" s="118">
        <f t="shared" si="0"/>
        <v>19100</v>
      </c>
      <c r="L14" s="119"/>
      <c r="M14" s="119"/>
      <c r="N14" s="120"/>
      <c r="O14" s="118">
        <f t="shared" si="1"/>
        <v>16175</v>
      </c>
      <c r="P14" s="119"/>
      <c r="Q14" s="119"/>
      <c r="R14" s="119"/>
      <c r="S14" s="119"/>
      <c r="T14" s="120"/>
      <c r="V14" s="21" t="s">
        <v>14</v>
      </c>
      <c r="W14" s="22"/>
      <c r="X14" s="22"/>
      <c r="Y14" s="22"/>
      <c r="Z14" s="22"/>
      <c r="AA14" s="104">
        <f t="shared" si="2"/>
        <v>3.9199999999999999E-2</v>
      </c>
      <c r="AB14" s="105"/>
      <c r="AC14" s="105"/>
      <c r="AD14" s="106"/>
      <c r="AE14" s="107">
        <f t="shared" si="3"/>
        <v>19600</v>
      </c>
      <c r="AF14" s="108"/>
      <c r="AG14" s="108"/>
      <c r="AH14" s="109"/>
      <c r="AI14" s="107">
        <f t="shared" si="4"/>
        <v>16599</v>
      </c>
      <c r="AJ14" s="108"/>
      <c r="AK14" s="108"/>
      <c r="AL14" s="108"/>
      <c r="AM14" s="108"/>
      <c r="AN14" s="109"/>
      <c r="AP14" s="21" t="s">
        <v>14</v>
      </c>
      <c r="AQ14" s="22"/>
      <c r="AR14" s="22"/>
      <c r="AS14" s="22"/>
      <c r="AT14" s="22"/>
      <c r="AU14" s="104">
        <f t="shared" si="5"/>
        <v>3.8699999999999998E-2</v>
      </c>
      <c r="AV14" s="105"/>
      <c r="AW14" s="105"/>
      <c r="AX14" s="106"/>
      <c r="AY14" s="107">
        <f t="shared" si="6"/>
        <v>19350</v>
      </c>
      <c r="AZ14" s="108"/>
      <c r="BA14" s="108"/>
      <c r="BB14" s="109"/>
      <c r="BC14" s="107">
        <f t="shared" si="7"/>
        <v>16387</v>
      </c>
      <c r="BD14" s="108"/>
      <c r="BE14" s="108"/>
      <c r="BF14" s="108"/>
      <c r="BG14" s="108"/>
      <c r="BH14" s="109"/>
    </row>
    <row r="15" spans="2:60" ht="14.25" thickBot="1">
      <c r="B15" s="126" t="s">
        <v>15</v>
      </c>
      <c r="C15" s="127"/>
      <c r="D15" s="127"/>
      <c r="E15" s="127"/>
      <c r="F15" s="127"/>
      <c r="G15" s="97">
        <v>4.3400000000000001E-2</v>
      </c>
      <c r="H15" s="97"/>
      <c r="I15" s="97"/>
      <c r="J15" s="97"/>
      <c r="K15" s="121">
        <f>500000*G15</f>
        <v>21700</v>
      </c>
      <c r="L15" s="122"/>
      <c r="M15" s="122"/>
      <c r="N15" s="123"/>
      <c r="O15" s="121">
        <f t="shared" si="1"/>
        <v>18377</v>
      </c>
      <c r="P15" s="122"/>
      <c r="Q15" s="122"/>
      <c r="R15" s="122"/>
      <c r="S15" s="122"/>
      <c r="T15" s="123"/>
      <c r="V15" s="42" t="s">
        <v>15</v>
      </c>
      <c r="W15" s="43"/>
      <c r="X15" s="43"/>
      <c r="Y15" s="43"/>
      <c r="Z15" s="43"/>
      <c r="AA15" s="110">
        <f t="shared" si="2"/>
        <v>4.4400000000000002E-2</v>
      </c>
      <c r="AB15" s="111"/>
      <c r="AC15" s="111"/>
      <c r="AD15" s="112"/>
      <c r="AE15" s="113">
        <f t="shared" si="3"/>
        <v>22200</v>
      </c>
      <c r="AF15" s="114"/>
      <c r="AG15" s="114"/>
      <c r="AH15" s="115"/>
      <c r="AI15" s="113">
        <f t="shared" si="4"/>
        <v>18801</v>
      </c>
      <c r="AJ15" s="114"/>
      <c r="AK15" s="114"/>
      <c r="AL15" s="114"/>
      <c r="AM15" s="114"/>
      <c r="AN15" s="115"/>
      <c r="AP15" s="42" t="s">
        <v>15</v>
      </c>
      <c r="AQ15" s="43"/>
      <c r="AR15" s="43"/>
      <c r="AS15" s="43"/>
      <c r="AT15" s="43"/>
      <c r="AU15" s="110">
        <f t="shared" si="5"/>
        <v>4.3900000000000002E-2</v>
      </c>
      <c r="AV15" s="111"/>
      <c r="AW15" s="111"/>
      <c r="AX15" s="112"/>
      <c r="AY15" s="113">
        <f t="shared" si="6"/>
        <v>21950</v>
      </c>
      <c r="AZ15" s="114"/>
      <c r="BA15" s="114"/>
      <c r="BB15" s="115"/>
      <c r="BC15" s="113">
        <f t="shared" si="7"/>
        <v>18589</v>
      </c>
      <c r="BD15" s="114"/>
      <c r="BE15" s="114"/>
      <c r="BF15" s="114"/>
      <c r="BG15" s="114"/>
      <c r="BH15" s="115"/>
    </row>
    <row r="16" spans="2:60" ht="14.25" thickBot="1">
      <c r="B16" s="94" t="s">
        <v>16</v>
      </c>
      <c r="C16" s="95"/>
      <c r="D16" s="95"/>
      <c r="E16" s="95"/>
      <c r="F16" s="95"/>
      <c r="G16" s="95"/>
      <c r="H16" s="95"/>
      <c r="I16" s="95"/>
      <c r="J16" s="96"/>
      <c r="K16" s="98">
        <f>SUM(K6:N15)</f>
        <v>100000</v>
      </c>
      <c r="L16" s="99"/>
      <c r="M16" s="99"/>
      <c r="N16" s="99"/>
      <c r="O16" s="100">
        <f>SUM(O6:T15)</f>
        <v>84690</v>
      </c>
      <c r="P16" s="101"/>
      <c r="Q16" s="101"/>
      <c r="R16" s="101"/>
      <c r="S16" s="101"/>
      <c r="T16" s="102"/>
      <c r="V16" s="28" t="s">
        <v>16</v>
      </c>
      <c r="W16" s="29"/>
      <c r="X16" s="29"/>
      <c r="Y16" s="29"/>
      <c r="Z16" s="29"/>
      <c r="AA16" s="29"/>
      <c r="AB16" s="29"/>
      <c r="AC16" s="29"/>
      <c r="AD16" s="30"/>
      <c r="AE16" s="98">
        <f>SUM(AE6:AH15)</f>
        <v>105000</v>
      </c>
      <c r="AF16" s="99"/>
      <c r="AG16" s="99"/>
      <c r="AH16" s="99"/>
      <c r="AI16" s="100">
        <f>SUM(AI6:AN15)</f>
        <v>88924</v>
      </c>
      <c r="AJ16" s="101"/>
      <c r="AK16" s="101"/>
      <c r="AL16" s="101"/>
      <c r="AM16" s="101"/>
      <c r="AN16" s="102"/>
      <c r="AP16" s="28" t="s">
        <v>16</v>
      </c>
      <c r="AQ16" s="29"/>
      <c r="AR16" s="29"/>
      <c r="AS16" s="29"/>
      <c r="AT16" s="29"/>
      <c r="AU16" s="29"/>
      <c r="AV16" s="29"/>
      <c r="AW16" s="29"/>
      <c r="AX16" s="30"/>
      <c r="AY16" s="98">
        <f>SUM(AY6:BB15)</f>
        <v>102500</v>
      </c>
      <c r="AZ16" s="99"/>
      <c r="BA16" s="99"/>
      <c r="BB16" s="99"/>
      <c r="BC16" s="100">
        <f>SUM(BC6:BH15)</f>
        <v>86808</v>
      </c>
      <c r="BD16" s="101"/>
      <c r="BE16" s="101"/>
      <c r="BF16" s="101"/>
      <c r="BG16" s="101"/>
      <c r="BH16" s="102"/>
    </row>
    <row r="18" spans="12:59">
      <c r="L18" s="103">
        <f>K16/500000/10</f>
        <v>0.02</v>
      </c>
      <c r="M18" s="103"/>
      <c r="N18" s="103"/>
      <c r="Q18" s="103">
        <f>O16/500000/10</f>
        <v>1.6938000000000002E-2</v>
      </c>
      <c r="R18" s="103"/>
      <c r="S18" s="103"/>
      <c r="AF18" s="103">
        <f>AE16/500000/10</f>
        <v>2.0999999999999998E-2</v>
      </c>
      <c r="AG18" s="103"/>
      <c r="AH18" s="103"/>
      <c r="AK18" s="103">
        <f>AI16/500000/10</f>
        <v>1.77848E-2</v>
      </c>
      <c r="AL18" s="103"/>
      <c r="AM18" s="103"/>
      <c r="AZ18" s="103">
        <f>AY16/500000/10</f>
        <v>2.0499999999999997E-2</v>
      </c>
      <c r="BA18" s="103"/>
      <c r="BB18" s="103"/>
      <c r="BE18" s="103">
        <f>BC16/500000/10</f>
        <v>1.7361599999999998E-2</v>
      </c>
      <c r="BF18" s="103"/>
      <c r="BG18" s="103"/>
    </row>
    <row r="19" spans="12:59">
      <c r="M19" s="20" t="s">
        <v>42</v>
      </c>
      <c r="R19" s="20" t="s">
        <v>43</v>
      </c>
      <c r="AG19" s="20" t="s">
        <v>42</v>
      </c>
      <c r="AL19" s="20" t="s">
        <v>43</v>
      </c>
      <c r="BA19" s="20" t="s">
        <v>42</v>
      </c>
      <c r="BF19" s="20" t="s">
        <v>43</v>
      </c>
    </row>
  </sheetData>
  <mergeCells count="150">
    <mergeCell ref="AI11:AN11"/>
    <mergeCell ref="AI12:AN12"/>
    <mergeCell ref="AI13:AN13"/>
    <mergeCell ref="AA11:AD11"/>
    <mergeCell ref="AA12:AD12"/>
    <mergeCell ref="V11:Z11"/>
    <mergeCell ref="B3:T3"/>
    <mergeCell ref="V3:AN3"/>
    <mergeCell ref="AI5:AN5"/>
    <mergeCell ref="V6:Z6"/>
    <mergeCell ref="AI6:AN6"/>
    <mergeCell ref="AA6:AD6"/>
    <mergeCell ref="V5:Z5"/>
    <mergeCell ref="AA5:AD5"/>
    <mergeCell ref="AE5:AH5"/>
    <mergeCell ref="AE6:AH6"/>
    <mergeCell ref="O5:T5"/>
    <mergeCell ref="B6:F6"/>
    <mergeCell ref="O6:T6"/>
    <mergeCell ref="G6:J6"/>
    <mergeCell ref="B5:F5"/>
    <mergeCell ref="G5:J5"/>
    <mergeCell ref="AI7:AN7"/>
    <mergeCell ref="AI8:AN8"/>
    <mergeCell ref="AI9:AN9"/>
    <mergeCell ref="AI10:AN10"/>
    <mergeCell ref="AE9:AH9"/>
    <mergeCell ref="AE10:AH10"/>
    <mergeCell ref="AE7:AH7"/>
    <mergeCell ref="V7:Z7"/>
    <mergeCell ref="V8:Z8"/>
    <mergeCell ref="AA7:AD7"/>
    <mergeCell ref="AA8:AD8"/>
    <mergeCell ref="AA9:AD9"/>
    <mergeCell ref="B16:J16"/>
    <mergeCell ref="K15:N15"/>
    <mergeCell ref="K16:N16"/>
    <mergeCell ref="B15:F15"/>
    <mergeCell ref="G15:J15"/>
    <mergeCell ref="V9:Z9"/>
    <mergeCell ref="V10:Z10"/>
    <mergeCell ref="AE8:AH8"/>
    <mergeCell ref="K5:N5"/>
    <mergeCell ref="K6:N6"/>
    <mergeCell ref="AA10:AD10"/>
    <mergeCell ref="O7:T7"/>
    <mergeCell ref="O8:T8"/>
    <mergeCell ref="O9:T9"/>
    <mergeCell ref="O10:T10"/>
    <mergeCell ref="K9:N9"/>
    <mergeCell ref="K10:N10"/>
    <mergeCell ref="AE11:AH11"/>
    <mergeCell ref="AE12:AH12"/>
    <mergeCell ref="V12:Z12"/>
    <mergeCell ref="AA14:AD14"/>
    <mergeCell ref="K13:N13"/>
    <mergeCell ref="K14:N14"/>
    <mergeCell ref="AI15:AN15"/>
    <mergeCell ref="AI16:AN16"/>
    <mergeCell ref="V16:AD16"/>
    <mergeCell ref="AE15:AH15"/>
    <mergeCell ref="AE16:AH16"/>
    <mergeCell ref="V13:Z13"/>
    <mergeCell ref="V14:Z14"/>
    <mergeCell ref="V15:Z15"/>
    <mergeCell ref="AE13:AH13"/>
    <mergeCell ref="AE14:AH14"/>
    <mergeCell ref="AA15:AD15"/>
    <mergeCell ref="AA13:AD13"/>
    <mergeCell ref="O14:T14"/>
    <mergeCell ref="AI14:AN14"/>
    <mergeCell ref="K7:N7"/>
    <mergeCell ref="K8:N8"/>
    <mergeCell ref="K11:N11"/>
    <mergeCell ref="K12:N12"/>
    <mergeCell ref="O15:T15"/>
    <mergeCell ref="B9:F9"/>
    <mergeCell ref="B10:F10"/>
    <mergeCell ref="G10:J10"/>
    <mergeCell ref="B12:F12"/>
    <mergeCell ref="G14:J14"/>
    <mergeCell ref="O11:T11"/>
    <mergeCell ref="O12:T12"/>
    <mergeCell ref="O13:T13"/>
    <mergeCell ref="G11:J11"/>
    <mergeCell ref="G12:J12"/>
    <mergeCell ref="B11:F11"/>
    <mergeCell ref="B13:F13"/>
    <mergeCell ref="G13:J13"/>
    <mergeCell ref="B7:F7"/>
    <mergeCell ref="B8:F8"/>
    <mergeCell ref="G7:J7"/>
    <mergeCell ref="G8:J8"/>
    <mergeCell ref="G9:J9"/>
    <mergeCell ref="B14:F14"/>
    <mergeCell ref="AP6:AT6"/>
    <mergeCell ref="AU6:AX6"/>
    <mergeCell ref="AY6:BB6"/>
    <mergeCell ref="BC6:BH6"/>
    <mergeCell ref="AP7:AT7"/>
    <mergeCell ref="AU7:AX7"/>
    <mergeCell ref="AY7:BB7"/>
    <mergeCell ref="BC7:BH7"/>
    <mergeCell ref="AP3:BH3"/>
    <mergeCell ref="AP5:AT5"/>
    <mergeCell ref="AU5:AX5"/>
    <mergeCell ref="AY5:BB5"/>
    <mergeCell ref="BC5:BH5"/>
    <mergeCell ref="AP10:AT10"/>
    <mergeCell ref="AU10:AX10"/>
    <mergeCell ref="AY10:BB10"/>
    <mergeCell ref="BC10:BH10"/>
    <mergeCell ref="AP11:AT11"/>
    <mergeCell ref="AU11:AX11"/>
    <mergeCell ref="AY11:BB11"/>
    <mergeCell ref="BC11:BH11"/>
    <mergeCell ref="AP8:AT8"/>
    <mergeCell ref="AU8:AX8"/>
    <mergeCell ref="AY8:BB8"/>
    <mergeCell ref="BC8:BH8"/>
    <mergeCell ref="AP9:AT9"/>
    <mergeCell ref="AU9:AX9"/>
    <mergeCell ref="AY9:BB9"/>
    <mergeCell ref="BC9:BH9"/>
    <mergeCell ref="AP14:AT14"/>
    <mergeCell ref="AU14:AX14"/>
    <mergeCell ref="AY14:BB14"/>
    <mergeCell ref="BC14:BH14"/>
    <mergeCell ref="AP15:AT15"/>
    <mergeCell ref="AU15:AX15"/>
    <mergeCell ref="AY15:BB15"/>
    <mergeCell ref="BC15:BH15"/>
    <mergeCell ref="AP12:AT12"/>
    <mergeCell ref="AU12:AX12"/>
    <mergeCell ref="AY12:BB12"/>
    <mergeCell ref="BC12:BH12"/>
    <mergeCell ref="AP13:AT13"/>
    <mergeCell ref="AU13:AX13"/>
    <mergeCell ref="AY13:BB13"/>
    <mergeCell ref="BC13:BH13"/>
    <mergeCell ref="AP16:AX16"/>
    <mergeCell ref="AY16:BB16"/>
    <mergeCell ref="BC16:BH16"/>
    <mergeCell ref="L18:N18"/>
    <mergeCell ref="Q18:S18"/>
    <mergeCell ref="AF18:AH18"/>
    <mergeCell ref="AZ18:BB18"/>
    <mergeCell ref="AK18:AM18"/>
    <mergeCell ref="BE18:BG18"/>
    <mergeCell ref="O16:T1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利息計算ツール</vt:lpstr>
      <vt:lpstr>利息表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2026-03-30T01:33:52Z</dcterms:created>
  <dcterms:modified xsi:type="dcterms:W3CDTF">2026-03-30T01:34:19Z</dcterms:modified>
</cp:coreProperties>
</file>